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8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 (2)" sheetId="7" state="hidden" r:id="rId7"/>
    <sheet name="2011" sheetId="8" r:id="rId8"/>
    <sheet name="2012" sheetId="9" r:id="rId9"/>
  </sheets>
  <definedNames/>
  <calcPr fullCalcOnLoad="1"/>
</workbook>
</file>

<file path=xl/sharedStrings.xml><?xml version="1.0" encoding="utf-8"?>
<sst xmlns="http://schemas.openxmlformats.org/spreadsheetml/2006/main" count="2140" uniqueCount="294">
  <si>
    <t>IMOHORI  2005</t>
  </si>
  <si>
    <t>#</t>
  </si>
  <si>
    <t>Name</t>
  </si>
  <si>
    <t>Company</t>
  </si>
  <si>
    <t>Avr. 04</t>
  </si>
  <si>
    <t>#125</t>
  </si>
  <si>
    <t>#126</t>
  </si>
  <si>
    <t>#127</t>
  </si>
  <si>
    <t>#128</t>
  </si>
  <si>
    <t>#129</t>
  </si>
  <si>
    <t>#130</t>
  </si>
  <si>
    <t>#131</t>
  </si>
  <si>
    <t>Avr. 05</t>
  </si>
  <si>
    <t>Win</t>
  </si>
  <si>
    <t>HDCP/05</t>
  </si>
  <si>
    <t>Avr 05</t>
  </si>
  <si>
    <t>HDCP/06</t>
  </si>
  <si>
    <t>Akashi</t>
  </si>
  <si>
    <t>Dolmar</t>
  </si>
  <si>
    <t>Amagi</t>
  </si>
  <si>
    <t>Ajinomoto</t>
  </si>
  <si>
    <t>P1</t>
  </si>
  <si>
    <t>Arai</t>
  </si>
  <si>
    <t>Nittsu</t>
  </si>
  <si>
    <t>Aoyama</t>
  </si>
  <si>
    <t>Panasonic</t>
  </si>
  <si>
    <t>Aramaki</t>
  </si>
  <si>
    <t>Sysmex</t>
  </si>
  <si>
    <t>Fijimoto</t>
  </si>
  <si>
    <t>Olympus</t>
  </si>
  <si>
    <t>Fukuda</t>
  </si>
  <si>
    <t>Komatsu</t>
  </si>
  <si>
    <t>Casio</t>
  </si>
  <si>
    <t>Handa</t>
  </si>
  <si>
    <t>Hashimoto</t>
  </si>
  <si>
    <t>Priv</t>
  </si>
  <si>
    <t>Hattori</t>
  </si>
  <si>
    <t>Hayashi</t>
  </si>
  <si>
    <t>Mitsubishi Pap</t>
  </si>
  <si>
    <t>Higami</t>
  </si>
  <si>
    <t>Willis</t>
  </si>
  <si>
    <t>Ishibashi</t>
  </si>
  <si>
    <t>Daruma</t>
  </si>
  <si>
    <t>Jinde</t>
  </si>
  <si>
    <t>Teijin</t>
  </si>
  <si>
    <t>Ito</t>
  </si>
  <si>
    <t>Kadonaga</t>
  </si>
  <si>
    <t>Kambe</t>
  </si>
  <si>
    <t>Creative Tours</t>
  </si>
  <si>
    <t>Kaneko</t>
  </si>
  <si>
    <t>Katayama</t>
  </si>
  <si>
    <t>Nippon Antenna</t>
  </si>
  <si>
    <t>Kawai</t>
  </si>
  <si>
    <t>BTM</t>
  </si>
  <si>
    <t>Kawakatsu</t>
  </si>
  <si>
    <t>Marubeni</t>
  </si>
  <si>
    <t>Kawato</t>
  </si>
  <si>
    <t>Kojima</t>
  </si>
  <si>
    <t>Shiki</t>
  </si>
  <si>
    <t>Komura</t>
  </si>
  <si>
    <t>Mitsui Bussan</t>
  </si>
  <si>
    <t>Kurodai</t>
  </si>
  <si>
    <t>Sharp</t>
  </si>
  <si>
    <t>Kurosawa</t>
  </si>
  <si>
    <t>Clover</t>
  </si>
  <si>
    <t>Maeda</t>
  </si>
  <si>
    <t>Matsui</t>
  </si>
  <si>
    <t>Matsunaga</t>
  </si>
  <si>
    <t>MM&amp;P</t>
  </si>
  <si>
    <t>MRD</t>
  </si>
  <si>
    <t>Miake</t>
  </si>
  <si>
    <t>Miki Mr.</t>
  </si>
  <si>
    <t>Consul General</t>
  </si>
  <si>
    <t>Miki Ms.</t>
  </si>
  <si>
    <t>Miyabayashi</t>
  </si>
  <si>
    <t>Daiwa Iryoki</t>
  </si>
  <si>
    <t>Morishita</t>
  </si>
  <si>
    <t>MIT</t>
  </si>
  <si>
    <t>Muneyuki</t>
  </si>
  <si>
    <t>PWC</t>
  </si>
  <si>
    <t>Muneyuki Fr.</t>
  </si>
  <si>
    <t>Murakami</t>
  </si>
  <si>
    <t>D/J Reise</t>
  </si>
  <si>
    <t>Muranaka</t>
  </si>
  <si>
    <t>NDR</t>
  </si>
  <si>
    <t>Nakamura</t>
  </si>
  <si>
    <t>Nakamura Fr.</t>
  </si>
  <si>
    <t>Nishimura</t>
  </si>
  <si>
    <t>Taknas/Gast</t>
  </si>
  <si>
    <t>Okuda</t>
  </si>
  <si>
    <t>Jill Sander</t>
  </si>
  <si>
    <t>Ono</t>
  </si>
  <si>
    <t>Saeki-Maier</t>
  </si>
  <si>
    <t>Dental Clinic</t>
  </si>
  <si>
    <t>Saito</t>
  </si>
  <si>
    <t>Sakuta</t>
  </si>
  <si>
    <t>Foster Electric</t>
  </si>
  <si>
    <t>Sato</t>
  </si>
  <si>
    <t>Ayano Schramm</t>
  </si>
  <si>
    <t>Berlin</t>
  </si>
  <si>
    <t>Tobias Schramm</t>
  </si>
  <si>
    <t>Suzuki Ms.</t>
  </si>
  <si>
    <t>Suzuki Mr.</t>
  </si>
  <si>
    <t>Suzuki</t>
  </si>
  <si>
    <t>Tabuchi</t>
  </si>
  <si>
    <t>Takada</t>
  </si>
  <si>
    <t>Taknas</t>
  </si>
  <si>
    <t>Takahashi</t>
  </si>
  <si>
    <t>SNK</t>
  </si>
  <si>
    <t>Takahashi Fr.</t>
  </si>
  <si>
    <t>Takagi</t>
  </si>
  <si>
    <t>Furuno</t>
  </si>
  <si>
    <t>Tamura</t>
  </si>
  <si>
    <t>Tsuha Fr.</t>
  </si>
  <si>
    <t>Amana</t>
  </si>
  <si>
    <t>Tsukamoto</t>
  </si>
  <si>
    <t>Ueda</t>
  </si>
  <si>
    <t>Mitani</t>
  </si>
  <si>
    <t>Uno</t>
  </si>
  <si>
    <t>Yoshizawa</t>
  </si>
  <si>
    <t># of players</t>
  </si>
  <si>
    <t>Average Score</t>
  </si>
  <si>
    <t>Best</t>
  </si>
  <si>
    <t>(Par 71)</t>
  </si>
  <si>
    <t>IMOHORI  2006</t>
  </si>
  <si>
    <t>24/04</t>
  </si>
  <si>
    <t>14/05</t>
  </si>
  <si>
    <t>04/06</t>
  </si>
  <si>
    <t>30/07</t>
  </si>
  <si>
    <t>27/08</t>
  </si>
  <si>
    <t>17/09</t>
  </si>
  <si>
    <t>07/10</t>
  </si>
  <si>
    <t>29/10</t>
  </si>
  <si>
    <t>#132</t>
  </si>
  <si>
    <t>#133</t>
  </si>
  <si>
    <t>#134</t>
  </si>
  <si>
    <t>#135</t>
  </si>
  <si>
    <t>#136</t>
  </si>
  <si>
    <t>#137</t>
  </si>
  <si>
    <t>#138</t>
  </si>
  <si>
    <t>#139</t>
  </si>
  <si>
    <t>Avr.06</t>
  </si>
  <si>
    <t>HDCP/07</t>
  </si>
  <si>
    <t>Akama</t>
  </si>
  <si>
    <t>Fujita</t>
  </si>
  <si>
    <t>Higaki</t>
  </si>
  <si>
    <t>Itochu</t>
  </si>
  <si>
    <t>JGK</t>
  </si>
  <si>
    <t>Noguchi</t>
  </si>
  <si>
    <t>Ogami</t>
  </si>
  <si>
    <t>Onuki</t>
  </si>
  <si>
    <t>Rohm</t>
  </si>
  <si>
    <t>Sakai</t>
  </si>
  <si>
    <t>Yusen</t>
  </si>
  <si>
    <t>Sawada</t>
  </si>
  <si>
    <t>Waseda</t>
  </si>
  <si>
    <t xml:space="preserve">Takahashi </t>
  </si>
  <si>
    <t>Takeya Ms.</t>
  </si>
  <si>
    <t>Takeya Mr.</t>
  </si>
  <si>
    <t>Free</t>
  </si>
  <si>
    <t>(Par 73)</t>
  </si>
  <si>
    <t>IMOHORI  2007</t>
  </si>
  <si>
    <t>22/04</t>
  </si>
  <si>
    <t>27/05</t>
  </si>
  <si>
    <t>10/06</t>
  </si>
  <si>
    <t>#140</t>
  </si>
  <si>
    <t>#141</t>
  </si>
  <si>
    <t>#142</t>
  </si>
  <si>
    <t>#143</t>
  </si>
  <si>
    <t>#144</t>
  </si>
  <si>
    <t>#145</t>
  </si>
  <si>
    <t>#146</t>
  </si>
  <si>
    <t>Avr.07</t>
  </si>
  <si>
    <t>HDCP/08</t>
  </si>
  <si>
    <t>Ebine</t>
  </si>
  <si>
    <t>Funai</t>
  </si>
  <si>
    <t>Echizen</t>
  </si>
  <si>
    <t>Ebara</t>
  </si>
  <si>
    <t>SL</t>
  </si>
  <si>
    <t xml:space="preserve">Komatsu </t>
  </si>
  <si>
    <t>Hirano</t>
  </si>
  <si>
    <t>Ishii</t>
  </si>
  <si>
    <t>Kabumoto</t>
  </si>
  <si>
    <t>Kamiya</t>
  </si>
  <si>
    <t>Yusen Europe</t>
  </si>
  <si>
    <t>Katagawa</t>
  </si>
  <si>
    <t>Kitagawa</t>
  </si>
  <si>
    <t>Matsuo</t>
  </si>
  <si>
    <t>Sumitomo Elc.</t>
  </si>
  <si>
    <t>Nakata</t>
  </si>
  <si>
    <t>NAE</t>
  </si>
  <si>
    <t>YSL</t>
  </si>
  <si>
    <t>Shinya</t>
  </si>
  <si>
    <t>Takada Fr.</t>
  </si>
  <si>
    <t>Takaba</t>
  </si>
  <si>
    <t>Tanaka</t>
  </si>
  <si>
    <t>SAL</t>
  </si>
  <si>
    <t>Sumitomo</t>
  </si>
  <si>
    <t>Yagi</t>
  </si>
  <si>
    <t>Yamamoto</t>
  </si>
  <si>
    <t>IMOHORI  2008</t>
  </si>
  <si>
    <t>18/05</t>
  </si>
  <si>
    <t>22/06</t>
  </si>
  <si>
    <t>27/07</t>
  </si>
  <si>
    <t>17/08</t>
  </si>
  <si>
    <t>14/09</t>
  </si>
  <si>
    <t>17/10</t>
  </si>
  <si>
    <t>#147</t>
  </si>
  <si>
    <t>#148</t>
  </si>
  <si>
    <t>#149</t>
  </si>
  <si>
    <t>#150</t>
  </si>
  <si>
    <t>#151</t>
  </si>
  <si>
    <t>#152</t>
  </si>
  <si>
    <t>#153</t>
  </si>
  <si>
    <t>Avr08</t>
  </si>
  <si>
    <t>HDCP/09</t>
  </si>
  <si>
    <t>Azuma</t>
  </si>
  <si>
    <t>Ishino</t>
  </si>
  <si>
    <t>Citizen</t>
  </si>
  <si>
    <t>kobayashi</t>
  </si>
  <si>
    <t>Hiro &amp; Friends</t>
  </si>
  <si>
    <t>Matsunaga Fr.</t>
  </si>
  <si>
    <t>Mizutani</t>
  </si>
  <si>
    <t>Rikoh</t>
  </si>
  <si>
    <t>Nakashima</t>
  </si>
  <si>
    <t>Narumiya</t>
  </si>
  <si>
    <t>IMOHORI  2009</t>
  </si>
  <si>
    <r>
      <t>（</t>
    </r>
    <r>
      <rPr>
        <sz val="11"/>
        <rFont val="Osaka"/>
        <family val="3"/>
      </rPr>
      <t>8</t>
    </r>
    <r>
      <rPr>
        <sz val="11"/>
        <rFont val="ＭＳ Ｐゴシック"/>
        <family val="2"/>
      </rPr>
      <t>が</t>
    </r>
    <r>
      <rPr>
        <sz val="11"/>
        <rFont val="Osaka"/>
        <family val="3"/>
      </rPr>
      <t>3</t>
    </r>
    <r>
      <rPr>
        <sz val="11"/>
        <rFont val="ＭＳ Ｐゴシック"/>
        <family val="2"/>
      </rPr>
      <t>つ</t>
    </r>
  </si>
  <si>
    <t>Apr.09</t>
  </si>
  <si>
    <t>May.09</t>
  </si>
  <si>
    <t>12.07.09</t>
  </si>
  <si>
    <t>23.08.09</t>
  </si>
  <si>
    <t>20.08.09</t>
  </si>
  <si>
    <t>25.10.09</t>
  </si>
  <si>
    <t>#154</t>
  </si>
  <si>
    <t>#155</t>
  </si>
  <si>
    <t>#156</t>
  </si>
  <si>
    <t>#157</t>
  </si>
  <si>
    <t>#158</t>
  </si>
  <si>
    <t>#159</t>
  </si>
  <si>
    <t>#160</t>
  </si>
  <si>
    <t>Avr.09</t>
  </si>
  <si>
    <t>HD/10</t>
  </si>
  <si>
    <t>Abe</t>
  </si>
  <si>
    <t>Jamco</t>
  </si>
  <si>
    <t>Sumitomo El.</t>
  </si>
  <si>
    <t>Hirayama</t>
  </si>
  <si>
    <t>Koyo</t>
  </si>
  <si>
    <t>Kinoshita</t>
  </si>
  <si>
    <t>kondo</t>
  </si>
  <si>
    <t>Kuroyanagi</t>
  </si>
  <si>
    <t>Nakajima</t>
  </si>
  <si>
    <t>Nishigaki</t>
  </si>
  <si>
    <t>Nitta</t>
  </si>
  <si>
    <t>Ohi</t>
  </si>
  <si>
    <t>Ohi/Papa</t>
  </si>
  <si>
    <t>IMOHORI  2010</t>
  </si>
  <si>
    <t>#161</t>
  </si>
  <si>
    <t>#162</t>
  </si>
  <si>
    <t>#163</t>
  </si>
  <si>
    <t>#164</t>
  </si>
  <si>
    <t>#165</t>
  </si>
  <si>
    <t>#166</t>
  </si>
  <si>
    <t>#167</t>
  </si>
  <si>
    <t>Avr.10</t>
  </si>
  <si>
    <t>HD/11</t>
  </si>
  <si>
    <t>Iizumi</t>
  </si>
  <si>
    <t>Matsumoto</t>
  </si>
  <si>
    <t>Shimazu</t>
  </si>
  <si>
    <t>Yamaguchi</t>
  </si>
  <si>
    <t>Mitsui Sumitomo</t>
  </si>
  <si>
    <t>Yanai</t>
  </si>
  <si>
    <t>(Par 68)</t>
  </si>
  <si>
    <t>IMOHORI  2011</t>
  </si>
  <si>
    <t>#168</t>
  </si>
  <si>
    <t>#169</t>
  </si>
  <si>
    <t>#170</t>
  </si>
  <si>
    <t>#171</t>
  </si>
  <si>
    <t>#172</t>
  </si>
  <si>
    <t>#173</t>
  </si>
  <si>
    <t>#174</t>
  </si>
  <si>
    <t>Avr.11</t>
  </si>
  <si>
    <t>HD12</t>
  </si>
  <si>
    <t>#168&amp;72</t>
  </si>
  <si>
    <t>Bando</t>
  </si>
  <si>
    <t>Michitsuji</t>
  </si>
  <si>
    <t>IMOHORI  2012</t>
  </si>
  <si>
    <t>#175</t>
  </si>
  <si>
    <t>#176</t>
  </si>
  <si>
    <t>#177</t>
  </si>
  <si>
    <t>#178</t>
  </si>
  <si>
    <t>#179</t>
  </si>
  <si>
    <t>#180</t>
  </si>
  <si>
    <t>#181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</si>
</sst>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_ ;[RED]\-0.0\ "/>
    <numFmt numFmtId="166" formatCode="DD/MMM"/>
    <numFmt numFmtId="167" formatCode="0_ ;[RED]\-0\ "/>
    <numFmt numFmtId="168" formatCode="0_);[RED]\(0\)"/>
    <numFmt numFmtId="169" formatCode="0"/>
    <numFmt numFmtId="170" formatCode="0.0"/>
    <numFmt numFmtId="171" formatCode="0.0_);[RED]\(0.0\)"/>
    <numFmt numFmtId="172" formatCode="D\-MMM"/>
  </numFmts>
  <fonts count="1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Osaka"/>
      <family val="3"/>
    </font>
    <font>
      <sz val="11"/>
      <name val="ＭＳ Ｐゴシック"/>
      <family val="2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left"/>
    </xf>
    <xf numFmtId="167" fontId="1" fillId="0" borderId="7" xfId="0" applyNumberFormat="1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1" xfId="0" applyFont="1" applyBorder="1" applyAlignment="1">
      <alignment horizontal="left"/>
    </xf>
    <xf numFmtId="164" fontId="1" fillId="0" borderId="11" xfId="0" applyFont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8" fontId="1" fillId="0" borderId="0" xfId="0" applyNumberFormat="1" applyFont="1" applyAlignment="1">
      <alignment/>
    </xf>
    <xf numFmtId="164" fontId="3" fillId="0" borderId="10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3" xfId="0" applyFont="1" applyBorder="1" applyAlignment="1">
      <alignment horizontal="left"/>
    </xf>
    <xf numFmtId="167" fontId="1" fillId="0" borderId="14" xfId="0" applyNumberFormat="1" applyFont="1" applyFill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7" fontId="1" fillId="2" borderId="13" xfId="0" applyNumberFormat="1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1" fillId="3" borderId="16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Fill="1" applyAlignment="1">
      <alignment horizontal="center"/>
    </xf>
    <xf numFmtId="170" fontId="5" fillId="0" borderId="0" xfId="0" applyNumberFormat="1" applyFont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164" fontId="1" fillId="3" borderId="17" xfId="0" applyFont="1" applyFill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19" xfId="0" applyFont="1" applyBorder="1" applyAlignment="1">
      <alignment horizontal="left"/>
    </xf>
    <xf numFmtId="164" fontId="0" fillId="0" borderId="20" xfId="0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7" fontId="0" fillId="4" borderId="21" xfId="0" applyNumberFormat="1" applyFont="1" applyFill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169" fontId="1" fillId="3" borderId="23" xfId="0" applyNumberFormat="1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7" fontId="1" fillId="4" borderId="8" xfId="0" applyNumberFormat="1" applyFont="1" applyFill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7" fontId="1" fillId="4" borderId="6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7" fontId="1" fillId="4" borderId="14" xfId="0" applyNumberFormat="1" applyFont="1" applyFill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3" borderId="16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164" fontId="1" fillId="2" borderId="24" xfId="0" applyFont="1" applyFill="1" applyBorder="1" applyAlignment="1">
      <alignment horizontal="center"/>
    </xf>
    <xf numFmtId="164" fontId="0" fillId="3" borderId="25" xfId="0" applyFont="1" applyFill="1" applyBorder="1" applyAlignment="1">
      <alignment horizontal="center"/>
    </xf>
    <xf numFmtId="169" fontId="1" fillId="2" borderId="26" xfId="0" applyNumberFormat="1" applyFon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4" fontId="1" fillId="0" borderId="27" xfId="0" applyFont="1" applyBorder="1" applyAlignment="1">
      <alignment/>
    </xf>
    <xf numFmtId="164" fontId="1" fillId="0" borderId="27" xfId="0" applyFont="1" applyBorder="1" applyAlignment="1">
      <alignment horizontal="left"/>
    </xf>
    <xf numFmtId="167" fontId="1" fillId="0" borderId="28" xfId="0" applyNumberFormat="1" applyFont="1" applyFill="1" applyBorder="1" applyAlignment="1">
      <alignment horizontal="center"/>
    </xf>
    <xf numFmtId="164" fontId="1" fillId="4" borderId="27" xfId="0" applyFont="1" applyFill="1" applyBorder="1" applyAlignment="1">
      <alignment horizontal="center"/>
    </xf>
    <xf numFmtId="164" fontId="1" fillId="0" borderId="28" xfId="0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2" borderId="29" xfId="0" applyNumberFormat="1" applyFont="1" applyFill="1" applyBorder="1" applyAlignment="1">
      <alignment horizontal="center"/>
    </xf>
    <xf numFmtId="164" fontId="1" fillId="3" borderId="16" xfId="0" applyFont="1" applyFill="1" applyBorder="1" applyAlignment="1">
      <alignment horizontal="center"/>
    </xf>
    <xf numFmtId="164" fontId="1" fillId="0" borderId="30" xfId="0" applyFont="1" applyBorder="1" applyAlignment="1">
      <alignment horizontal="center"/>
    </xf>
    <xf numFmtId="164" fontId="2" fillId="0" borderId="31" xfId="0" applyFont="1" applyBorder="1" applyAlignment="1">
      <alignment/>
    </xf>
    <xf numFmtId="164" fontId="2" fillId="0" borderId="31" xfId="0" applyFont="1" applyBorder="1" applyAlignment="1">
      <alignment horizontal="center"/>
    </xf>
    <xf numFmtId="164" fontId="4" fillId="0" borderId="32" xfId="0" applyFont="1" applyFill="1" applyBorder="1" applyAlignment="1">
      <alignment horizontal="center"/>
    </xf>
    <xf numFmtId="164" fontId="4" fillId="0" borderId="32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0" fillId="3" borderId="17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33" xfId="0" applyFont="1" applyFill="1" applyBorder="1" applyAlignment="1">
      <alignment horizontal="center"/>
    </xf>
    <xf numFmtId="164" fontId="1" fillId="0" borderId="34" xfId="0" applyFont="1" applyBorder="1" applyAlignment="1">
      <alignment horizontal="center"/>
    </xf>
    <xf numFmtId="164" fontId="1" fillId="0" borderId="21" xfId="0" applyFont="1" applyBorder="1" applyAlignment="1">
      <alignment/>
    </xf>
    <xf numFmtId="164" fontId="1" fillId="0" borderId="21" xfId="0" applyFont="1" applyBorder="1" applyAlignment="1">
      <alignment horizontal="left"/>
    </xf>
    <xf numFmtId="167" fontId="1" fillId="0" borderId="35" xfId="0" applyNumberFormat="1" applyFont="1" applyFill="1" applyBorder="1" applyAlignment="1">
      <alignment horizontal="center"/>
    </xf>
    <xf numFmtId="164" fontId="1" fillId="4" borderId="21" xfId="0" applyFont="1" applyFill="1" applyBorder="1" applyAlignment="1">
      <alignment horizontal="center"/>
    </xf>
    <xf numFmtId="164" fontId="1" fillId="0" borderId="35" xfId="0" applyFont="1" applyBorder="1" applyAlignment="1">
      <alignment horizontal="center"/>
    </xf>
    <xf numFmtId="169" fontId="1" fillId="0" borderId="35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34" xfId="0" applyNumberFormat="1" applyFont="1" applyBorder="1" applyAlignment="1">
      <alignment horizontal="center"/>
    </xf>
    <xf numFmtId="169" fontId="1" fillId="0" borderId="38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169" fontId="1" fillId="0" borderId="23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39" xfId="0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Alignment="1">
      <alignment horizontal="center"/>
    </xf>
    <xf numFmtId="164" fontId="0" fillId="3" borderId="32" xfId="0" applyFont="1" applyFill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5" borderId="25" xfId="0" applyFont="1" applyFill="1" applyBorder="1" applyAlignment="1">
      <alignment horizontal="center"/>
    </xf>
    <xf numFmtId="164" fontId="0" fillId="0" borderId="35" xfId="0" applyFont="1" applyFill="1" applyBorder="1" applyAlignment="1">
      <alignment/>
    </xf>
    <xf numFmtId="164" fontId="0" fillId="0" borderId="35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1" fillId="0" borderId="30" xfId="0" applyFont="1" applyBorder="1" applyAlignment="1">
      <alignment/>
    </xf>
    <xf numFmtId="164" fontId="0" fillId="3" borderId="32" xfId="0" applyFont="1" applyFill="1" applyBorder="1" applyAlignment="1">
      <alignment/>
    </xf>
    <xf numFmtId="169" fontId="1" fillId="0" borderId="41" xfId="0" applyNumberFormat="1" applyFont="1" applyBorder="1" applyAlignment="1">
      <alignment horizontal="center"/>
    </xf>
    <xf numFmtId="164" fontId="1" fillId="0" borderId="42" xfId="0" applyFont="1" applyBorder="1" applyAlignment="1">
      <alignment horizontal="center"/>
    </xf>
    <xf numFmtId="164" fontId="1" fillId="0" borderId="41" xfId="0" applyFont="1" applyBorder="1" applyAlignment="1">
      <alignment/>
    </xf>
    <xf numFmtId="164" fontId="1" fillId="0" borderId="41" xfId="0" applyFont="1" applyBorder="1" applyAlignment="1">
      <alignment horizontal="left"/>
    </xf>
    <xf numFmtId="167" fontId="1" fillId="0" borderId="8" xfId="0" applyNumberFormat="1" applyFont="1" applyFill="1" applyBorder="1" applyAlignment="1">
      <alignment horizontal="center"/>
    </xf>
    <xf numFmtId="164" fontId="1" fillId="4" borderId="41" xfId="0" applyFont="1" applyFill="1" applyBorder="1" applyAlignment="1">
      <alignment horizontal="center"/>
    </xf>
    <xf numFmtId="164" fontId="1" fillId="0" borderId="8" xfId="0" applyFont="1" applyBorder="1" applyAlignment="1">
      <alignment horizontal="center"/>
    </xf>
    <xf numFmtId="169" fontId="1" fillId="0" borderId="43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42" xfId="0" applyNumberFormat="1" applyFont="1" applyBorder="1" applyAlignment="1">
      <alignment horizontal="center"/>
    </xf>
    <xf numFmtId="164" fontId="1" fillId="6" borderId="6" xfId="0" applyFont="1" applyFill="1" applyBorder="1" applyAlignment="1">
      <alignment horizontal="center"/>
    </xf>
    <xf numFmtId="164" fontId="1" fillId="6" borderId="11" xfId="0" applyFon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44" xfId="0" applyNumberFormat="1" applyFont="1" applyBorder="1" applyAlignment="1">
      <alignment horizontal="center"/>
    </xf>
    <xf numFmtId="169" fontId="1" fillId="0" borderId="45" xfId="0" applyNumberFormat="1" applyFont="1" applyBorder="1" applyAlignment="1">
      <alignment horizontal="center"/>
    </xf>
    <xf numFmtId="164" fontId="1" fillId="0" borderId="32" xfId="0" applyFont="1" applyBorder="1" applyAlignment="1">
      <alignment horizontal="center"/>
    </xf>
    <xf numFmtId="171" fontId="1" fillId="0" borderId="20" xfId="0" applyNumberFormat="1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4" fontId="0" fillId="3" borderId="37" xfId="0" applyFont="1" applyFill="1" applyBorder="1" applyAlignment="1">
      <alignment horizontal="center"/>
    </xf>
    <xf numFmtId="164" fontId="1" fillId="6" borderId="46" xfId="0" applyFont="1" applyFill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169" fontId="1" fillId="7" borderId="17" xfId="0" applyNumberFormat="1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horizontal="center"/>
    </xf>
    <xf numFmtId="169" fontId="1" fillId="3" borderId="36" xfId="0" applyNumberFormat="1" applyFont="1" applyFill="1" applyBorder="1" applyAlignment="1">
      <alignment horizontal="center"/>
    </xf>
    <xf numFmtId="164" fontId="1" fillId="0" borderId="47" xfId="0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69" fontId="1" fillId="0" borderId="48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169" fontId="1" fillId="0" borderId="49" xfId="0" applyNumberFormat="1" applyFont="1" applyBorder="1" applyAlignment="1">
      <alignment horizontal="center"/>
    </xf>
    <xf numFmtId="169" fontId="1" fillId="0" borderId="50" xfId="0" applyNumberFormat="1" applyFont="1" applyBorder="1" applyAlignment="1">
      <alignment horizontal="center"/>
    </xf>
    <xf numFmtId="164" fontId="1" fillId="0" borderId="41" xfId="0" applyFont="1" applyBorder="1" applyAlignment="1">
      <alignment horizontal="center"/>
    </xf>
    <xf numFmtId="169" fontId="1" fillId="0" borderId="41" xfId="0" applyNumberFormat="1" applyFont="1" applyFill="1" applyBorder="1" applyAlignment="1">
      <alignment horizontal="center"/>
    </xf>
    <xf numFmtId="164" fontId="1" fillId="0" borderId="41" xfId="0" applyFont="1" applyFill="1" applyBorder="1" applyAlignment="1">
      <alignment horizontal="center"/>
    </xf>
    <xf numFmtId="170" fontId="1" fillId="0" borderId="6" xfId="0" applyNumberFormat="1" applyFont="1" applyFill="1" applyBorder="1" applyAlignment="1">
      <alignment horizontal="center"/>
    </xf>
    <xf numFmtId="171" fontId="1" fillId="0" borderId="6" xfId="0" applyNumberFormat="1" applyFont="1" applyFill="1" applyBorder="1" applyAlignment="1">
      <alignment horizontal="center"/>
    </xf>
    <xf numFmtId="169" fontId="1" fillId="0" borderId="6" xfId="0" applyNumberFormat="1" applyFont="1" applyFill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Fill="1" applyAlignment="1">
      <alignment horizontal="center"/>
    </xf>
    <xf numFmtId="164" fontId="7" fillId="0" borderId="0" xfId="0" applyFont="1" applyAlignment="1">
      <alignment/>
    </xf>
    <xf numFmtId="169" fontId="7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169" fontId="8" fillId="0" borderId="0" xfId="0" applyNumberFormat="1" applyFont="1" applyAlignment="1">
      <alignment horizontal="center"/>
    </xf>
    <xf numFmtId="164" fontId="9" fillId="0" borderId="24" xfId="0" applyFont="1" applyBorder="1" applyAlignment="1">
      <alignment horizontal="center"/>
    </xf>
    <xf numFmtId="164" fontId="10" fillId="3" borderId="37" xfId="0" applyFont="1" applyFill="1" applyBorder="1" applyAlignment="1">
      <alignment horizontal="center"/>
    </xf>
    <xf numFmtId="164" fontId="10" fillId="3" borderId="32" xfId="0" applyFont="1" applyFill="1" applyBorder="1" applyAlignment="1">
      <alignment horizontal="center"/>
    </xf>
    <xf numFmtId="164" fontId="1" fillId="0" borderId="25" xfId="0" applyFont="1" applyFill="1" applyBorder="1" applyAlignment="1">
      <alignment horizontal="center"/>
    </xf>
    <xf numFmtId="164" fontId="0" fillId="6" borderId="36" xfId="0" applyFont="1" applyFill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10" fillId="0" borderId="35" xfId="0" applyFont="1" applyBorder="1" applyAlignment="1">
      <alignment horizontal="center"/>
    </xf>
    <xf numFmtId="164" fontId="10" fillId="0" borderId="40" xfId="0" applyFont="1" applyBorder="1" applyAlignment="1">
      <alignment horizontal="center"/>
    </xf>
    <xf numFmtId="164" fontId="10" fillId="3" borderId="0" xfId="0" applyFont="1" applyFill="1" applyBorder="1" applyAlignment="1">
      <alignment/>
    </xf>
    <xf numFmtId="164" fontId="7" fillId="0" borderId="30" xfId="0" applyFont="1" applyBorder="1" applyAlignment="1">
      <alignment/>
    </xf>
    <xf numFmtId="164" fontId="10" fillId="3" borderId="32" xfId="0" applyFont="1" applyFill="1" applyBorder="1" applyAlignment="1">
      <alignment/>
    </xf>
    <xf numFmtId="169" fontId="1" fillId="0" borderId="51" xfId="0" applyNumberFormat="1" applyFon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4" fontId="7" fillId="4" borderId="6" xfId="0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9" fontId="7" fillId="0" borderId="7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7" fillId="0" borderId="45" xfId="0" applyNumberFormat="1" applyFont="1" applyBorder="1" applyAlignment="1">
      <alignment horizontal="center"/>
    </xf>
    <xf numFmtId="164" fontId="7" fillId="0" borderId="47" xfId="0" applyFont="1" applyBorder="1" applyAlignment="1">
      <alignment horizontal="center"/>
    </xf>
    <xf numFmtId="169" fontId="7" fillId="0" borderId="20" xfId="0" applyNumberFormat="1" applyFont="1" applyBorder="1" applyAlignment="1">
      <alignment horizontal="center"/>
    </xf>
    <xf numFmtId="169" fontId="7" fillId="0" borderId="48" xfId="0" applyNumberFormat="1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4" fontId="7" fillId="0" borderId="39" xfId="0" applyFont="1" applyBorder="1" applyAlignment="1">
      <alignment horizontal="center"/>
    </xf>
    <xf numFmtId="169" fontId="7" fillId="0" borderId="50" xfId="0" applyNumberFormat="1" applyFont="1" applyBorder="1" applyAlignment="1">
      <alignment horizontal="center"/>
    </xf>
    <xf numFmtId="169" fontId="1" fillId="0" borderId="52" xfId="0" applyNumberFormat="1" applyFont="1" applyBorder="1" applyAlignment="1">
      <alignment horizontal="center"/>
    </xf>
    <xf numFmtId="169" fontId="7" fillId="0" borderId="41" xfId="0" applyNumberFormat="1" applyFont="1" applyFill="1" applyBorder="1" applyAlignment="1">
      <alignment horizontal="center"/>
    </xf>
    <xf numFmtId="170" fontId="7" fillId="0" borderId="6" xfId="0" applyNumberFormat="1" applyFont="1" applyFill="1" applyBorder="1" applyAlignment="1">
      <alignment horizontal="center"/>
    </xf>
    <xf numFmtId="164" fontId="7" fillId="0" borderId="6" xfId="0" applyFont="1" applyFill="1" applyBorder="1" applyAlignment="1">
      <alignment horizontal="center"/>
    </xf>
    <xf numFmtId="169" fontId="7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6.8515625" style="2" customWidth="1"/>
    <col min="3" max="3" width="15.57421875" style="1" customWidth="1"/>
    <col min="4" max="4" width="6.8515625" style="3" customWidth="1"/>
    <col min="5" max="5" width="7.00390625" style="1" customWidth="1"/>
    <col min="6" max="6" width="7.57421875" style="3" customWidth="1"/>
    <col min="7" max="11" width="7.00390625" style="3" customWidth="1"/>
    <col min="12" max="12" width="0" style="1" hidden="1" customWidth="1"/>
    <col min="13" max="13" width="8.00390625" style="1" customWidth="1"/>
    <col min="14" max="14" width="9.140625" style="3" customWidth="1"/>
    <col min="15" max="15" width="8.57421875" style="3" customWidth="1"/>
    <col min="16" max="16" width="9.140625" style="1" customWidth="1"/>
    <col min="17" max="16384" width="9.140625" style="4" customWidth="1"/>
  </cols>
  <sheetData>
    <row r="1" spans="1:12" ht="18" customHeight="1">
      <c r="A1" s="5" t="s">
        <v>0</v>
      </c>
      <c r="L1" s="6"/>
    </row>
    <row r="2" spans="1:16" s="13" customFormat="1" ht="12.75">
      <c r="A2" s="7"/>
      <c r="B2" s="8"/>
      <c r="C2" s="7"/>
      <c r="D2" s="9"/>
      <c r="E2" s="10">
        <v>38445</v>
      </c>
      <c r="F2" s="11">
        <v>38487</v>
      </c>
      <c r="G2" s="11">
        <v>38508</v>
      </c>
      <c r="H2" s="11">
        <v>38536</v>
      </c>
      <c r="I2" s="11">
        <v>38571</v>
      </c>
      <c r="J2" s="11">
        <v>38606</v>
      </c>
      <c r="K2" s="11">
        <v>38641</v>
      </c>
      <c r="L2" s="12"/>
      <c r="M2" s="7"/>
      <c r="N2" s="9"/>
      <c r="O2" s="9"/>
      <c r="P2" s="7"/>
    </row>
    <row r="3" spans="1:16" ht="18" customHeight="1">
      <c r="A3" s="14" t="s">
        <v>1</v>
      </c>
      <c r="B3" s="15" t="s">
        <v>2</v>
      </c>
      <c r="C3" s="16" t="s">
        <v>3</v>
      </c>
      <c r="D3" s="17" t="s">
        <v>4</v>
      </c>
      <c r="E3" s="16" t="s">
        <v>5</v>
      </c>
      <c r="F3" s="18" t="s">
        <v>6</v>
      </c>
      <c r="G3" s="18" t="s">
        <v>7</v>
      </c>
      <c r="H3" s="18" t="s">
        <v>8</v>
      </c>
      <c r="I3" s="16" t="s">
        <v>9</v>
      </c>
      <c r="J3" s="18" t="s">
        <v>10</v>
      </c>
      <c r="K3" s="16" t="s">
        <v>11</v>
      </c>
      <c r="L3" s="19" t="s">
        <v>12</v>
      </c>
      <c r="M3" s="20" t="s">
        <v>13</v>
      </c>
      <c r="N3" s="21" t="s">
        <v>14</v>
      </c>
      <c r="O3" s="21" t="s">
        <v>15</v>
      </c>
      <c r="P3" s="22" t="s">
        <v>16</v>
      </c>
    </row>
    <row r="4" spans="1:16" ht="18" customHeight="1">
      <c r="A4" s="23">
        <v>1</v>
      </c>
      <c r="B4" s="24" t="s">
        <v>17</v>
      </c>
      <c r="C4" s="25" t="s">
        <v>18</v>
      </c>
      <c r="D4" s="26">
        <v>114.75</v>
      </c>
      <c r="E4" s="27"/>
      <c r="F4" s="28"/>
      <c r="G4" s="28">
        <v>121</v>
      </c>
      <c r="H4" s="28">
        <v>113</v>
      </c>
      <c r="I4" s="28"/>
      <c r="J4" s="28">
        <v>122</v>
      </c>
      <c r="K4" s="28"/>
      <c r="L4" s="29">
        <f>(F4+G4+H4+I4)/4</f>
        <v>58.5</v>
      </c>
      <c r="M4" s="30"/>
      <c r="N4" s="31">
        <v>40</v>
      </c>
      <c r="O4" s="31">
        <f>(E4+F4+G4+H4+I4+J4+K4)/3</f>
        <v>118.66666666666667</v>
      </c>
      <c r="P4" s="32">
        <v>40</v>
      </c>
    </row>
    <row r="5" spans="1:16" ht="18" customHeight="1">
      <c r="A5" s="23">
        <f>A4+1</f>
        <v>2</v>
      </c>
      <c r="B5" s="24" t="s">
        <v>19</v>
      </c>
      <c r="C5" s="25" t="s">
        <v>20</v>
      </c>
      <c r="D5" s="26"/>
      <c r="E5" s="27"/>
      <c r="F5" s="28"/>
      <c r="G5" s="28"/>
      <c r="H5" s="28"/>
      <c r="I5" s="28">
        <v>110</v>
      </c>
      <c r="J5" s="28"/>
      <c r="K5" s="28">
        <v>114</v>
      </c>
      <c r="L5" s="29"/>
      <c r="M5" s="30"/>
      <c r="N5" s="31">
        <v>33</v>
      </c>
      <c r="O5" s="31">
        <f>(E5+F5+G5+H5+I5+J5+K5)/2</f>
        <v>112</v>
      </c>
      <c r="P5" s="32" t="s">
        <v>21</v>
      </c>
    </row>
    <row r="6" spans="1:16" ht="18" customHeight="1">
      <c r="A6" s="23">
        <f>A5+1</f>
        <v>3</v>
      </c>
      <c r="B6" s="24" t="s">
        <v>22</v>
      </c>
      <c r="C6" s="25" t="s">
        <v>23</v>
      </c>
      <c r="D6" s="26">
        <v>149</v>
      </c>
      <c r="E6" s="27"/>
      <c r="F6" s="28"/>
      <c r="G6" s="28"/>
      <c r="H6" s="28"/>
      <c r="I6" s="28"/>
      <c r="J6" s="28"/>
      <c r="K6" s="28"/>
      <c r="L6" s="33">
        <v>149</v>
      </c>
      <c r="M6" s="30"/>
      <c r="N6" s="31">
        <v>40</v>
      </c>
      <c r="O6" s="31"/>
      <c r="P6" s="32" t="s">
        <v>21</v>
      </c>
    </row>
    <row r="7" spans="1:16" ht="18" customHeight="1">
      <c r="A7" s="23">
        <f>A6+1</f>
        <v>4</v>
      </c>
      <c r="B7" s="24" t="s">
        <v>24</v>
      </c>
      <c r="C7" s="25" t="s">
        <v>25</v>
      </c>
      <c r="D7" s="26"/>
      <c r="E7" s="27"/>
      <c r="F7" s="28"/>
      <c r="G7" s="28">
        <v>86</v>
      </c>
      <c r="H7" s="28"/>
      <c r="I7" s="28"/>
      <c r="J7" s="28"/>
      <c r="K7" s="28"/>
      <c r="L7" s="34"/>
      <c r="M7" s="30"/>
      <c r="N7" s="31">
        <v>13</v>
      </c>
      <c r="O7" s="31">
        <f>(E7+F7+G7+H7+I7+J7+K7)</f>
        <v>86</v>
      </c>
      <c r="P7" s="32" t="s">
        <v>21</v>
      </c>
    </row>
    <row r="8" spans="1:16" ht="18" customHeight="1">
      <c r="A8" s="23">
        <f>A7+1</f>
        <v>5</v>
      </c>
      <c r="B8" s="24" t="s">
        <v>26</v>
      </c>
      <c r="C8" s="25" t="s">
        <v>27</v>
      </c>
      <c r="D8" s="26">
        <v>131.33333333333334</v>
      </c>
      <c r="E8" s="27">
        <v>125</v>
      </c>
      <c r="F8" s="28">
        <v>127</v>
      </c>
      <c r="G8" s="28">
        <v>134</v>
      </c>
      <c r="H8" s="28">
        <v>127</v>
      </c>
      <c r="I8" s="28"/>
      <c r="J8" s="28"/>
      <c r="K8" s="28">
        <v>118</v>
      </c>
      <c r="L8" s="29">
        <f>(G8+H8+K8)/3</f>
        <v>126.33333333333333</v>
      </c>
      <c r="M8" s="30"/>
      <c r="N8" s="31">
        <v>40</v>
      </c>
      <c r="O8" s="31">
        <f>(E8+F8+G8+H8+I8+J8+K8)/5</f>
        <v>126.2</v>
      </c>
      <c r="P8" s="32">
        <v>40</v>
      </c>
    </row>
    <row r="9" spans="1:16" ht="18" customHeight="1">
      <c r="A9" s="23">
        <f>A8+1</f>
        <v>6</v>
      </c>
      <c r="B9" s="24" t="s">
        <v>28</v>
      </c>
      <c r="C9" s="25" t="s">
        <v>29</v>
      </c>
      <c r="D9" s="26"/>
      <c r="E9" s="27"/>
      <c r="F9" s="28">
        <v>100</v>
      </c>
      <c r="G9" s="28">
        <v>87</v>
      </c>
      <c r="H9" s="28">
        <v>93</v>
      </c>
      <c r="I9" s="28">
        <v>104</v>
      </c>
      <c r="J9" s="28">
        <v>85</v>
      </c>
      <c r="K9" s="28"/>
      <c r="L9" s="29"/>
      <c r="M9" s="30" t="s">
        <v>7</v>
      </c>
      <c r="N9" s="31">
        <v>9</v>
      </c>
      <c r="O9" s="31">
        <f>(E9+F9+G9+H9+I9+J9+K9)/5</f>
        <v>93.8</v>
      </c>
      <c r="P9" s="32">
        <f>(O9-71)*0.7</f>
        <v>15.959999999999997</v>
      </c>
    </row>
    <row r="10" spans="1:16" ht="18" customHeight="1">
      <c r="A10" s="23">
        <f>A9+1</f>
        <v>7</v>
      </c>
      <c r="B10" s="24" t="s">
        <v>30</v>
      </c>
      <c r="C10" s="25" t="s">
        <v>31</v>
      </c>
      <c r="D10" s="26"/>
      <c r="E10" s="27"/>
      <c r="F10" s="28"/>
      <c r="G10" s="28"/>
      <c r="H10" s="28"/>
      <c r="I10" s="28"/>
      <c r="J10" s="28"/>
      <c r="K10" s="28"/>
      <c r="L10" s="29"/>
      <c r="M10" s="30"/>
      <c r="N10" s="31" t="s">
        <v>21</v>
      </c>
      <c r="O10" s="31"/>
      <c r="P10" s="32" t="s">
        <v>21</v>
      </c>
    </row>
    <row r="11" spans="1:16" ht="18" customHeight="1">
      <c r="A11" s="23">
        <f>A10+1</f>
        <v>8</v>
      </c>
      <c r="B11" s="24" t="s">
        <v>30</v>
      </c>
      <c r="C11" s="25" t="s">
        <v>32</v>
      </c>
      <c r="D11" s="26"/>
      <c r="E11" s="27"/>
      <c r="F11" s="28">
        <v>104</v>
      </c>
      <c r="G11" s="28"/>
      <c r="H11" s="28"/>
      <c r="I11" s="28"/>
      <c r="J11" s="28">
        <v>101</v>
      </c>
      <c r="K11" s="28">
        <v>106</v>
      </c>
      <c r="L11" s="29"/>
      <c r="M11" s="30"/>
      <c r="N11" s="31">
        <v>28</v>
      </c>
      <c r="O11" s="31">
        <f>(E11+F11+G11+H11+I11+J11+K11)/3</f>
        <v>103.66666666666667</v>
      </c>
      <c r="P11" s="32">
        <f>O11-71</f>
        <v>32.66666666666667</v>
      </c>
    </row>
    <row r="12" spans="1:16" ht="18" customHeight="1">
      <c r="A12" s="23">
        <f>A11+1</f>
        <v>9</v>
      </c>
      <c r="B12" s="24" t="s">
        <v>33</v>
      </c>
      <c r="C12" s="25" t="s">
        <v>29</v>
      </c>
      <c r="D12" s="26"/>
      <c r="E12" s="27"/>
      <c r="F12" s="28"/>
      <c r="G12" s="28">
        <v>100</v>
      </c>
      <c r="H12" s="28"/>
      <c r="I12" s="28"/>
      <c r="J12" s="28">
        <v>91</v>
      </c>
      <c r="K12" s="28">
        <v>100</v>
      </c>
      <c r="L12" s="29"/>
      <c r="M12" s="30"/>
      <c r="N12" s="31">
        <v>15</v>
      </c>
      <c r="O12" s="31">
        <f>(E12+F12+G12+H12+I12+J12+K12)/3</f>
        <v>97</v>
      </c>
      <c r="P12" s="32">
        <f>O12-71</f>
        <v>26</v>
      </c>
    </row>
    <row r="13" spans="1:16" ht="18" customHeight="1">
      <c r="A13" s="23">
        <f>A12+1</f>
        <v>10</v>
      </c>
      <c r="B13" s="24" t="s">
        <v>34</v>
      </c>
      <c r="C13" s="25" t="s">
        <v>35</v>
      </c>
      <c r="D13" s="26"/>
      <c r="E13" s="27"/>
      <c r="F13" s="28"/>
      <c r="G13" s="28">
        <v>107</v>
      </c>
      <c r="H13" s="28"/>
      <c r="I13" s="28"/>
      <c r="J13" s="28"/>
      <c r="K13" s="28"/>
      <c r="L13" s="29"/>
      <c r="M13" s="30"/>
      <c r="N13" s="31">
        <v>31</v>
      </c>
      <c r="O13" s="31">
        <f>(E13+F13+G13+H13+I13+J13+K13)</f>
        <v>107</v>
      </c>
      <c r="P13" s="32" t="s">
        <v>21</v>
      </c>
    </row>
    <row r="14" spans="1:16" ht="18" customHeight="1">
      <c r="A14" s="23">
        <f>A13+1</f>
        <v>11</v>
      </c>
      <c r="B14" s="24" t="s">
        <v>36</v>
      </c>
      <c r="C14" s="25" t="s">
        <v>23</v>
      </c>
      <c r="D14" s="26"/>
      <c r="E14" s="27"/>
      <c r="F14" s="28">
        <v>123</v>
      </c>
      <c r="G14" s="28"/>
      <c r="H14" s="28"/>
      <c r="I14" s="28"/>
      <c r="J14" s="28"/>
      <c r="K14" s="28">
        <v>111</v>
      </c>
      <c r="L14" s="29"/>
      <c r="M14" s="30"/>
      <c r="N14" s="31">
        <v>40</v>
      </c>
      <c r="O14" s="31">
        <f>(E14+F14+G14+H14+I14+J14+K14)/2</f>
        <v>117</v>
      </c>
      <c r="P14" s="32" t="s">
        <v>21</v>
      </c>
    </row>
    <row r="15" spans="1:16" ht="18" customHeight="1">
      <c r="A15" s="23">
        <f>A14+1</f>
        <v>12</v>
      </c>
      <c r="B15" s="24" t="s">
        <v>37</v>
      </c>
      <c r="C15" s="25" t="s">
        <v>38</v>
      </c>
      <c r="D15" s="26">
        <v>107</v>
      </c>
      <c r="E15" s="27">
        <v>97</v>
      </c>
      <c r="F15" s="28"/>
      <c r="G15" s="28"/>
      <c r="H15" s="28"/>
      <c r="I15" s="28">
        <v>98</v>
      </c>
      <c r="J15" s="28"/>
      <c r="K15" s="28"/>
      <c r="L15" s="34">
        <f>(F15+G15)/2</f>
        <v>0</v>
      </c>
      <c r="M15" s="30"/>
      <c r="N15" s="31">
        <v>22</v>
      </c>
      <c r="O15" s="31">
        <f>(E15+F15+G15+H15+I15+J15+K15)/2</f>
        <v>97.5</v>
      </c>
      <c r="P15" s="32" t="s">
        <v>21</v>
      </c>
    </row>
    <row r="16" spans="1:16" ht="18" customHeight="1">
      <c r="A16" s="23">
        <f>A15+1</f>
        <v>13</v>
      </c>
      <c r="B16" s="24" t="s">
        <v>39</v>
      </c>
      <c r="C16" s="25" t="s">
        <v>40</v>
      </c>
      <c r="D16" s="26">
        <v>118</v>
      </c>
      <c r="E16" s="27"/>
      <c r="F16" s="28"/>
      <c r="G16" s="28"/>
      <c r="H16" s="28"/>
      <c r="I16" s="28"/>
      <c r="J16" s="28"/>
      <c r="K16" s="28"/>
      <c r="L16" s="34">
        <f>(G16+J16)/2</f>
        <v>0</v>
      </c>
      <c r="M16" s="30"/>
      <c r="N16" s="31" t="s">
        <v>21</v>
      </c>
      <c r="O16" s="31"/>
      <c r="P16" s="32" t="s">
        <v>21</v>
      </c>
    </row>
    <row r="17" spans="1:16" ht="18" customHeight="1">
      <c r="A17" s="23">
        <f>A16+1</f>
        <v>14</v>
      </c>
      <c r="B17" s="24" t="s">
        <v>41</v>
      </c>
      <c r="C17" s="25" t="s">
        <v>42</v>
      </c>
      <c r="D17" s="26">
        <v>112</v>
      </c>
      <c r="E17" s="27"/>
      <c r="F17" s="28">
        <v>104</v>
      </c>
      <c r="G17" s="28">
        <v>106</v>
      </c>
      <c r="H17" s="28"/>
      <c r="I17" s="28"/>
      <c r="J17" s="28">
        <v>115</v>
      </c>
      <c r="K17" s="28">
        <v>110</v>
      </c>
      <c r="L17" s="34">
        <f>(F17+H17+I17)/3</f>
        <v>34.666666666666664</v>
      </c>
      <c r="M17" s="30"/>
      <c r="N17" s="31">
        <v>30</v>
      </c>
      <c r="O17" s="31">
        <f>(E17+F17+G17+H17+I17+J17+K17)/4</f>
        <v>108.75</v>
      </c>
      <c r="P17" s="32">
        <f>O17-71</f>
        <v>37.75</v>
      </c>
    </row>
    <row r="18" spans="1:16" ht="18" customHeight="1">
      <c r="A18" s="23">
        <f>A17+1</f>
        <v>15</v>
      </c>
      <c r="B18" s="24" t="s">
        <v>43</v>
      </c>
      <c r="C18" s="25" t="s">
        <v>44</v>
      </c>
      <c r="D18" s="26"/>
      <c r="E18" s="27"/>
      <c r="F18" s="28"/>
      <c r="G18" s="28"/>
      <c r="H18" s="28"/>
      <c r="I18" s="28"/>
      <c r="J18" s="28">
        <v>112</v>
      </c>
      <c r="K18" s="28"/>
      <c r="L18" s="34"/>
      <c r="M18" s="30"/>
      <c r="N18" s="31">
        <v>35</v>
      </c>
      <c r="O18" s="31">
        <f>(E18+F18+G18+H18+I18+J18+K18)</f>
        <v>112</v>
      </c>
      <c r="P18" s="32" t="s">
        <v>21</v>
      </c>
    </row>
    <row r="19" spans="1:16" ht="18" customHeight="1">
      <c r="A19" s="23">
        <f>A18+1</f>
        <v>16</v>
      </c>
      <c r="B19" s="24" t="s">
        <v>45</v>
      </c>
      <c r="C19" s="25" t="s">
        <v>32</v>
      </c>
      <c r="D19" s="26">
        <v>106.33333333333333</v>
      </c>
      <c r="E19" s="27"/>
      <c r="F19" s="28"/>
      <c r="G19" s="28"/>
      <c r="H19" s="28"/>
      <c r="I19" s="28"/>
      <c r="J19" s="28"/>
      <c r="K19" s="28"/>
      <c r="L19" s="35">
        <f>(F19+G19+K19)/3</f>
        <v>0</v>
      </c>
      <c r="M19" s="30"/>
      <c r="N19" s="31">
        <v>35.33333333333333</v>
      </c>
      <c r="O19" s="31"/>
      <c r="P19" s="32" t="s">
        <v>21</v>
      </c>
    </row>
    <row r="20" spans="1:16" ht="18" customHeight="1">
      <c r="A20" s="23">
        <f>A19+1</f>
        <v>17</v>
      </c>
      <c r="B20" s="24" t="s">
        <v>46</v>
      </c>
      <c r="C20" s="25" t="s">
        <v>23</v>
      </c>
      <c r="D20" s="26">
        <v>89</v>
      </c>
      <c r="E20" s="27"/>
      <c r="F20" s="28"/>
      <c r="G20" s="28">
        <v>87</v>
      </c>
      <c r="H20" s="28">
        <v>85</v>
      </c>
      <c r="I20" s="28"/>
      <c r="J20" s="28">
        <v>87</v>
      </c>
      <c r="K20" s="28"/>
      <c r="L20" s="34">
        <f>(F20+G20+I20+K20)/4</f>
        <v>21.75</v>
      </c>
      <c r="M20" s="30"/>
      <c r="N20" s="31">
        <v>13</v>
      </c>
      <c r="O20" s="31">
        <f>(E20+F20+G20+H20+I20+J20+K20)/3</f>
        <v>86.33333333333333</v>
      </c>
      <c r="P20" s="32">
        <f>O20-71</f>
        <v>15.333333333333329</v>
      </c>
    </row>
    <row r="21" spans="1:16" ht="18" customHeight="1">
      <c r="A21" s="23">
        <f>A20+1</f>
        <v>18</v>
      </c>
      <c r="B21" s="24" t="s">
        <v>47</v>
      </c>
      <c r="C21" s="25" t="s">
        <v>48</v>
      </c>
      <c r="D21" s="26"/>
      <c r="E21" s="27"/>
      <c r="F21" s="28"/>
      <c r="G21" s="28">
        <v>91</v>
      </c>
      <c r="H21" s="28"/>
      <c r="I21" s="28"/>
      <c r="J21" s="28"/>
      <c r="K21" s="28"/>
      <c r="L21" s="34"/>
      <c r="M21" s="30"/>
      <c r="N21" s="31">
        <v>17</v>
      </c>
      <c r="O21" s="31">
        <f>(E21+F21+G21+H21+I21+J21+K21)</f>
        <v>91</v>
      </c>
      <c r="P21" s="32" t="s">
        <v>21</v>
      </c>
    </row>
    <row r="22" spans="1:16" ht="18" customHeight="1">
      <c r="A22" s="23">
        <f>A21+1</f>
        <v>19</v>
      </c>
      <c r="B22" s="24" t="s">
        <v>49</v>
      </c>
      <c r="C22" s="25" t="s">
        <v>38</v>
      </c>
      <c r="D22" s="26"/>
      <c r="E22" s="27"/>
      <c r="F22" s="28"/>
      <c r="G22" s="28"/>
      <c r="H22" s="28"/>
      <c r="I22" s="28">
        <v>110</v>
      </c>
      <c r="J22" s="28"/>
      <c r="K22" s="28"/>
      <c r="L22" s="34"/>
      <c r="M22" s="30"/>
      <c r="N22" s="31">
        <v>33</v>
      </c>
      <c r="O22" s="31">
        <f>(E22+F22+G22+H22+I22+J22+K22)</f>
        <v>110</v>
      </c>
      <c r="P22" s="32" t="s">
        <v>21</v>
      </c>
    </row>
    <row r="23" spans="1:16" ht="18" customHeight="1">
      <c r="A23" s="23">
        <f>A22+1</f>
        <v>20</v>
      </c>
      <c r="B23" s="24" t="s">
        <v>50</v>
      </c>
      <c r="C23" s="25" t="s">
        <v>51</v>
      </c>
      <c r="D23" s="26">
        <v>104</v>
      </c>
      <c r="E23" s="27">
        <v>95</v>
      </c>
      <c r="F23" s="28">
        <v>88</v>
      </c>
      <c r="G23" s="28">
        <v>96</v>
      </c>
      <c r="H23" s="28"/>
      <c r="I23" s="28"/>
      <c r="J23" s="28"/>
      <c r="K23" s="28"/>
      <c r="L23" s="36">
        <v>104</v>
      </c>
      <c r="M23" s="30"/>
      <c r="N23" s="31">
        <v>15</v>
      </c>
      <c r="O23" s="31">
        <f>(E23+F23+G23+H23+I23+J23+K23)/3</f>
        <v>93</v>
      </c>
      <c r="P23" s="32">
        <f>O23-71</f>
        <v>22</v>
      </c>
    </row>
    <row r="24" spans="1:16" ht="18" customHeight="1">
      <c r="A24" s="23">
        <f>A23+1</f>
        <v>21</v>
      </c>
      <c r="B24" s="24" t="s">
        <v>52</v>
      </c>
      <c r="C24" s="25" t="s">
        <v>53</v>
      </c>
      <c r="D24" s="26">
        <v>106</v>
      </c>
      <c r="E24" s="27">
        <v>114</v>
      </c>
      <c r="F24" s="28">
        <v>106</v>
      </c>
      <c r="G24" s="28">
        <v>103</v>
      </c>
      <c r="H24" s="28">
        <v>92</v>
      </c>
      <c r="I24" s="28"/>
      <c r="J24" s="28"/>
      <c r="K24" s="28">
        <v>109</v>
      </c>
      <c r="L24" s="36">
        <f>(K24+J24+I24)/3</f>
        <v>36.333333333333336</v>
      </c>
      <c r="M24" s="30"/>
      <c r="N24" s="31">
        <v>19</v>
      </c>
      <c r="O24" s="31">
        <f>(E24+F24+G24+H24+I24+J24+K24)/5</f>
        <v>104.8</v>
      </c>
      <c r="P24" s="32">
        <f>O24-71</f>
        <v>33.8</v>
      </c>
    </row>
    <row r="25" spans="1:16" ht="18" customHeight="1">
      <c r="A25" s="23">
        <f>A24+1</f>
        <v>22</v>
      </c>
      <c r="B25" s="24" t="s">
        <v>54</v>
      </c>
      <c r="C25" s="25" t="s">
        <v>55</v>
      </c>
      <c r="D25" s="26"/>
      <c r="E25" s="27"/>
      <c r="F25" s="28"/>
      <c r="G25" s="28"/>
      <c r="H25" s="28"/>
      <c r="I25" s="28"/>
      <c r="J25" s="28">
        <v>104</v>
      </c>
      <c r="K25" s="28"/>
      <c r="L25" s="34"/>
      <c r="M25" s="30"/>
      <c r="N25" s="31">
        <v>28</v>
      </c>
      <c r="O25" s="31">
        <f>(E25+F25+G25+H25+I25+J25+K25)</f>
        <v>104</v>
      </c>
      <c r="P25" s="32" t="s">
        <v>21</v>
      </c>
    </row>
    <row r="26" spans="1:16" ht="18" customHeight="1">
      <c r="A26" s="23">
        <f>A25+1</f>
        <v>23</v>
      </c>
      <c r="B26" s="24" t="s">
        <v>56</v>
      </c>
      <c r="C26" s="25" t="s">
        <v>27</v>
      </c>
      <c r="D26" s="26">
        <v>104</v>
      </c>
      <c r="E26" s="27"/>
      <c r="F26" s="28"/>
      <c r="G26" s="28"/>
      <c r="H26" s="28">
        <v>122</v>
      </c>
      <c r="I26" s="28"/>
      <c r="J26" s="28"/>
      <c r="K26" s="28"/>
      <c r="L26" s="34">
        <v>104</v>
      </c>
      <c r="M26" s="30"/>
      <c r="N26" s="31">
        <v>40</v>
      </c>
      <c r="O26" s="31">
        <f>(E26+F26+G26+H26+I26+J26+K26)</f>
        <v>122</v>
      </c>
      <c r="P26" s="32" t="s">
        <v>21</v>
      </c>
    </row>
    <row r="27" spans="1:16" ht="18" customHeight="1">
      <c r="A27" s="23">
        <f>A26+1</f>
        <v>24</v>
      </c>
      <c r="B27" s="24" t="s">
        <v>57</v>
      </c>
      <c r="C27" s="25" t="s">
        <v>58</v>
      </c>
      <c r="D27" s="26">
        <v>86.83333333333333</v>
      </c>
      <c r="E27" s="27">
        <v>81</v>
      </c>
      <c r="F27" s="28">
        <v>87</v>
      </c>
      <c r="G27" s="28">
        <v>78</v>
      </c>
      <c r="H27" s="28">
        <v>83</v>
      </c>
      <c r="I27" s="28">
        <v>85</v>
      </c>
      <c r="J27" s="28">
        <v>83</v>
      </c>
      <c r="K27" s="28">
        <v>90</v>
      </c>
      <c r="L27" s="35">
        <f>(E27+F27+H27+I27+J27+K27)/6</f>
        <v>84.83333333333333</v>
      </c>
      <c r="M27" s="30" t="s">
        <v>5</v>
      </c>
      <c r="N27" s="31">
        <v>5</v>
      </c>
      <c r="O27" s="31">
        <f>(E27+F27+G27+H27+I27+J27+K27)/7</f>
        <v>83.85714285714286</v>
      </c>
      <c r="P27" s="32">
        <f>(O27-71)*0.7</f>
        <v>9.000000000000002</v>
      </c>
    </row>
    <row r="28" spans="1:16" ht="18" customHeight="1">
      <c r="A28" s="23">
        <f>A27+1</f>
        <v>25</v>
      </c>
      <c r="B28" s="24" t="s">
        <v>57</v>
      </c>
      <c r="C28" s="25" t="s">
        <v>32</v>
      </c>
      <c r="D28" s="26"/>
      <c r="E28" s="27"/>
      <c r="F28" s="28">
        <v>123</v>
      </c>
      <c r="G28" s="28"/>
      <c r="H28" s="28"/>
      <c r="I28" s="28"/>
      <c r="J28" s="28"/>
      <c r="K28" s="28">
        <v>122</v>
      </c>
      <c r="L28" s="35"/>
      <c r="M28" s="30"/>
      <c r="N28" s="31">
        <v>40</v>
      </c>
      <c r="O28" s="31">
        <f>(E28+F28+G28+H28+I28+J28+K28)/2</f>
        <v>122.5</v>
      </c>
      <c r="P28" s="32" t="s">
        <v>21</v>
      </c>
    </row>
    <row r="29" spans="1:16" ht="18" customHeight="1">
      <c r="A29" s="23">
        <f>A28+1</f>
        <v>26</v>
      </c>
      <c r="B29" s="24" t="s">
        <v>59</v>
      </c>
      <c r="C29" s="25" t="s">
        <v>60</v>
      </c>
      <c r="D29" s="26"/>
      <c r="E29" s="27"/>
      <c r="F29" s="28">
        <v>116</v>
      </c>
      <c r="G29" s="28"/>
      <c r="H29" s="28">
        <v>110</v>
      </c>
      <c r="I29" s="28"/>
      <c r="J29" s="28">
        <v>118</v>
      </c>
      <c r="K29" s="28"/>
      <c r="L29" s="35"/>
      <c r="M29" s="30"/>
      <c r="N29" s="31">
        <v>38</v>
      </c>
      <c r="O29" s="31">
        <f>(E29+F29+G29+H29+I29+J29+K29)/3</f>
        <v>114.66666666666667</v>
      </c>
      <c r="P29" s="32">
        <v>40</v>
      </c>
    </row>
    <row r="30" spans="1:16" ht="18" customHeight="1">
      <c r="A30" s="23">
        <f>A29+1</f>
        <v>27</v>
      </c>
      <c r="B30" s="24" t="s">
        <v>61</v>
      </c>
      <c r="C30" s="25" t="s">
        <v>62</v>
      </c>
      <c r="D30" s="26">
        <v>97</v>
      </c>
      <c r="E30" s="27"/>
      <c r="F30" s="28"/>
      <c r="G30" s="28"/>
      <c r="H30" s="28"/>
      <c r="I30" s="28"/>
      <c r="J30" s="28"/>
      <c r="K30" s="28"/>
      <c r="L30" s="36">
        <v>97</v>
      </c>
      <c r="M30" s="30"/>
      <c r="N30" s="31" t="s">
        <v>21</v>
      </c>
      <c r="O30" s="31"/>
      <c r="P30" s="32" t="s">
        <v>21</v>
      </c>
    </row>
    <row r="31" spans="1:16" ht="18" customHeight="1">
      <c r="A31" s="23">
        <f>A30+1</f>
        <v>28</v>
      </c>
      <c r="B31" s="24" t="s">
        <v>63</v>
      </c>
      <c r="C31" s="25" t="s">
        <v>64</v>
      </c>
      <c r="D31" s="26">
        <v>95</v>
      </c>
      <c r="E31" s="27">
        <v>96</v>
      </c>
      <c r="F31" s="28"/>
      <c r="G31" s="28"/>
      <c r="H31" s="28">
        <v>89</v>
      </c>
      <c r="I31" s="28">
        <v>106</v>
      </c>
      <c r="J31" s="28"/>
      <c r="K31" s="28">
        <v>92</v>
      </c>
      <c r="L31" s="34">
        <f>(F31+H31+J31)/3</f>
        <v>29.666666666666668</v>
      </c>
      <c r="M31" s="30" t="s">
        <v>8</v>
      </c>
      <c r="N31" s="31">
        <v>11</v>
      </c>
      <c r="O31" s="31">
        <f>(E31+F31+G31+H31+I31+J31+K31)/4</f>
        <v>95.75</v>
      </c>
      <c r="P31" s="32">
        <f>(O31-71)*0.7</f>
        <v>17.325</v>
      </c>
    </row>
    <row r="32" spans="1:16" ht="18" customHeight="1">
      <c r="A32" s="23">
        <f>A31+1</f>
        <v>29</v>
      </c>
      <c r="B32" s="24" t="s">
        <v>65</v>
      </c>
      <c r="C32" s="25" t="s">
        <v>44</v>
      </c>
      <c r="D32" s="37"/>
      <c r="E32" s="27"/>
      <c r="F32" s="28"/>
      <c r="G32" s="28"/>
      <c r="H32" s="28"/>
      <c r="I32" s="28"/>
      <c r="J32" s="28">
        <v>106</v>
      </c>
      <c r="K32" s="28"/>
      <c r="L32" s="29"/>
      <c r="M32" s="30"/>
      <c r="N32" s="31">
        <v>30</v>
      </c>
      <c r="O32" s="31">
        <f>(E32+F32+G32+H32+I32+J32+K32)</f>
        <v>106</v>
      </c>
      <c r="P32" s="32" t="s">
        <v>21</v>
      </c>
    </row>
    <row r="33" spans="1:16" ht="18" customHeight="1">
      <c r="A33" s="23">
        <f>A32+1</f>
        <v>30</v>
      </c>
      <c r="B33" s="24" t="s">
        <v>66</v>
      </c>
      <c r="C33" s="25" t="s">
        <v>27</v>
      </c>
      <c r="D33" s="26">
        <v>96</v>
      </c>
      <c r="E33" s="27"/>
      <c r="F33" s="28"/>
      <c r="G33" s="28"/>
      <c r="H33" s="28">
        <v>96</v>
      </c>
      <c r="I33" s="28">
        <v>108</v>
      </c>
      <c r="J33" s="28"/>
      <c r="K33" s="28">
        <v>90</v>
      </c>
      <c r="L33" s="34">
        <f>(E33+F33+G33+H33+I33+J33+K33)/3</f>
        <v>98</v>
      </c>
      <c r="M33" s="30" t="s">
        <v>11</v>
      </c>
      <c r="N33" s="31">
        <v>25</v>
      </c>
      <c r="O33" s="31">
        <f>(E33+F33+G33+H33+I33+J33+K33)/3</f>
        <v>98</v>
      </c>
      <c r="P33" s="32">
        <f>(O33-71)*0.7</f>
        <v>18.9</v>
      </c>
    </row>
    <row r="34" spans="1:16" ht="18" customHeight="1">
      <c r="A34" s="23">
        <f>A33+1</f>
        <v>31</v>
      </c>
      <c r="B34" s="24" t="s">
        <v>67</v>
      </c>
      <c r="C34" s="25" t="s">
        <v>68</v>
      </c>
      <c r="D34" s="26">
        <v>90.16666666666667</v>
      </c>
      <c r="E34" s="27">
        <v>89</v>
      </c>
      <c r="F34" s="28">
        <v>99</v>
      </c>
      <c r="G34" s="28"/>
      <c r="H34" s="28">
        <v>87</v>
      </c>
      <c r="I34" s="28">
        <v>82</v>
      </c>
      <c r="J34" s="28">
        <v>86</v>
      </c>
      <c r="K34" s="28">
        <v>86</v>
      </c>
      <c r="L34" s="29">
        <f>(E34+F34+G34+H34+I34+J34+K34)/6</f>
        <v>88.16666666666667</v>
      </c>
      <c r="M34" s="30"/>
      <c r="N34" s="31">
        <v>8</v>
      </c>
      <c r="O34" s="31">
        <f>(E34+F34+G34+H34+I34+J34+K34)/6</f>
        <v>88.16666666666667</v>
      </c>
      <c r="P34" s="32">
        <f>O34-71</f>
        <v>17.16666666666667</v>
      </c>
    </row>
    <row r="35" spans="1:16" ht="18" customHeight="1">
      <c r="A35" s="23">
        <f>A34+1</f>
        <v>32</v>
      </c>
      <c r="B35" s="24" t="s">
        <v>67</v>
      </c>
      <c r="C35" s="25" t="s">
        <v>69</v>
      </c>
      <c r="D35" s="37"/>
      <c r="E35" s="27"/>
      <c r="F35" s="28"/>
      <c r="G35" s="28"/>
      <c r="H35" s="28"/>
      <c r="I35" s="28"/>
      <c r="J35" s="28"/>
      <c r="K35" s="28"/>
      <c r="L35" s="29"/>
      <c r="M35" s="30"/>
      <c r="N35" s="31" t="s">
        <v>21</v>
      </c>
      <c r="O35" s="31"/>
      <c r="P35" s="32" t="s">
        <v>21</v>
      </c>
    </row>
    <row r="36" spans="1:16" ht="18" customHeight="1">
      <c r="A36" s="23">
        <f>A35+1</f>
        <v>33</v>
      </c>
      <c r="B36" s="24" t="s">
        <v>67</v>
      </c>
      <c r="C36" s="25" t="s">
        <v>25</v>
      </c>
      <c r="D36" s="26">
        <v>85.25</v>
      </c>
      <c r="E36" s="27">
        <v>83</v>
      </c>
      <c r="F36" s="28">
        <v>84</v>
      </c>
      <c r="G36" s="28"/>
      <c r="H36" s="28">
        <v>77</v>
      </c>
      <c r="I36" s="28">
        <v>81</v>
      </c>
      <c r="J36" s="28">
        <v>82</v>
      </c>
      <c r="K36" s="28">
        <v>82</v>
      </c>
      <c r="L36" s="29">
        <f>(E36+F36+G36+H36+I36+J36+K36)/4</f>
        <v>122.25</v>
      </c>
      <c r="M36" s="30"/>
      <c r="N36" s="31">
        <v>4</v>
      </c>
      <c r="O36" s="31">
        <f>(E36+F36+G36+H36+I36+J36+K36)/6</f>
        <v>81.5</v>
      </c>
      <c r="P36" s="32">
        <f>O36-71</f>
        <v>10.5</v>
      </c>
    </row>
    <row r="37" spans="1:16" ht="18" customHeight="1">
      <c r="A37" s="23">
        <f>A36+1</f>
        <v>34</v>
      </c>
      <c r="B37" s="24" t="s">
        <v>70</v>
      </c>
      <c r="C37" s="25" t="s">
        <v>31</v>
      </c>
      <c r="D37" s="26"/>
      <c r="E37" s="27"/>
      <c r="F37" s="28"/>
      <c r="G37" s="28">
        <v>89</v>
      </c>
      <c r="H37" s="28"/>
      <c r="I37" s="28"/>
      <c r="J37" s="28">
        <v>82</v>
      </c>
      <c r="K37" s="28"/>
      <c r="L37" s="29"/>
      <c r="M37" s="30"/>
      <c r="N37" s="31">
        <v>10</v>
      </c>
      <c r="O37" s="31">
        <f>(E37+F37+G37+H37+I37+J37+K37)/2</f>
        <v>85.5</v>
      </c>
      <c r="P37" s="32" t="s">
        <v>21</v>
      </c>
    </row>
    <row r="38" spans="1:16" ht="18" customHeight="1">
      <c r="A38" s="23">
        <f>A37+1</f>
        <v>35</v>
      </c>
      <c r="B38" s="24" t="s">
        <v>71</v>
      </c>
      <c r="C38" s="25" t="s">
        <v>72</v>
      </c>
      <c r="D38" s="26"/>
      <c r="E38" s="27"/>
      <c r="F38" s="28">
        <v>102</v>
      </c>
      <c r="G38" s="28"/>
      <c r="H38" s="28"/>
      <c r="I38" s="28"/>
      <c r="J38" s="28"/>
      <c r="K38" s="28">
        <v>105</v>
      </c>
      <c r="L38" s="29"/>
      <c r="M38" s="30"/>
      <c r="N38" s="31">
        <v>26</v>
      </c>
      <c r="O38" s="31">
        <f>(E38+F38+G38+H38+I38+J38+K38)/2</f>
        <v>103.5</v>
      </c>
      <c r="P38" s="32" t="s">
        <v>21</v>
      </c>
    </row>
    <row r="39" spans="1:16" ht="18" customHeight="1">
      <c r="A39" s="23">
        <f>A38+1</f>
        <v>36</v>
      </c>
      <c r="B39" s="24" t="s">
        <v>73</v>
      </c>
      <c r="C39" s="25" t="s">
        <v>72</v>
      </c>
      <c r="D39" s="26"/>
      <c r="E39" s="27"/>
      <c r="F39" s="28">
        <v>116</v>
      </c>
      <c r="G39" s="28"/>
      <c r="H39" s="28"/>
      <c r="I39" s="28"/>
      <c r="J39" s="28"/>
      <c r="K39" s="28">
        <v>113</v>
      </c>
      <c r="L39" s="29"/>
      <c r="M39" s="30"/>
      <c r="N39" s="31">
        <v>38</v>
      </c>
      <c r="O39" s="31">
        <f>(E39+F39+G39+H39+I39+J39+K39)/2</f>
        <v>114.5</v>
      </c>
      <c r="P39" s="32" t="s">
        <v>21</v>
      </c>
    </row>
    <row r="40" spans="1:16" ht="18" customHeight="1">
      <c r="A40" s="23">
        <f>A39+1</f>
        <v>37</v>
      </c>
      <c r="B40" s="24" t="s">
        <v>74</v>
      </c>
      <c r="C40" s="25" t="s">
        <v>75</v>
      </c>
      <c r="D40" s="26"/>
      <c r="E40" s="27"/>
      <c r="F40" s="28"/>
      <c r="G40" s="28"/>
      <c r="H40" s="28"/>
      <c r="I40" s="28">
        <v>89</v>
      </c>
      <c r="J40" s="28"/>
      <c r="K40" s="28"/>
      <c r="L40" s="29"/>
      <c r="M40" s="30"/>
      <c r="N40" s="31">
        <v>15</v>
      </c>
      <c r="O40" s="31">
        <f>(E40+F40+G40+H40+I40+J40+K40)</f>
        <v>89</v>
      </c>
      <c r="P40" s="32" t="s">
        <v>21</v>
      </c>
    </row>
    <row r="41" spans="1:16" ht="18" customHeight="1">
      <c r="A41" s="23">
        <f>A40+1</f>
        <v>38</v>
      </c>
      <c r="B41" s="24" t="s">
        <v>76</v>
      </c>
      <c r="C41" s="25" t="s">
        <v>77</v>
      </c>
      <c r="D41" s="26">
        <v>93.5</v>
      </c>
      <c r="E41" s="27"/>
      <c r="F41" s="28"/>
      <c r="G41" s="28"/>
      <c r="H41" s="28">
        <v>98</v>
      </c>
      <c r="I41" s="28">
        <v>88</v>
      </c>
      <c r="J41" s="28"/>
      <c r="K41" s="28"/>
      <c r="L41" s="29">
        <f>(E41+F41+G41+H41+I41+J41+K41)/2</f>
        <v>93</v>
      </c>
      <c r="M41" s="30" t="s">
        <v>9</v>
      </c>
      <c r="N41" s="31">
        <v>10</v>
      </c>
      <c r="O41" s="31">
        <f>(E41+F41+G41+H41+I41+J41+K41)/2</f>
        <v>93</v>
      </c>
      <c r="P41" s="32" t="s">
        <v>21</v>
      </c>
    </row>
    <row r="42" spans="1:16" ht="18" customHeight="1">
      <c r="A42" s="23">
        <f>A41+1</f>
        <v>39</v>
      </c>
      <c r="B42" s="24" t="s">
        <v>78</v>
      </c>
      <c r="C42" s="25" t="s">
        <v>79</v>
      </c>
      <c r="D42" s="26"/>
      <c r="E42" s="27"/>
      <c r="F42" s="28"/>
      <c r="G42" s="28"/>
      <c r="H42" s="28">
        <v>91</v>
      </c>
      <c r="I42" s="28"/>
      <c r="J42" s="28">
        <v>94</v>
      </c>
      <c r="K42" s="28">
        <v>101</v>
      </c>
      <c r="L42" s="29"/>
      <c r="M42" s="30"/>
      <c r="N42" s="31">
        <v>17</v>
      </c>
      <c r="O42" s="31">
        <f>(E42+F42+G42+H42+I42+J42+K42)/3</f>
        <v>95.33333333333333</v>
      </c>
      <c r="P42" s="32">
        <f>O42-71</f>
        <v>24.33333333333333</v>
      </c>
    </row>
    <row r="43" spans="1:16" ht="18" customHeight="1">
      <c r="A43" s="23">
        <f>A42+1</f>
        <v>40</v>
      </c>
      <c r="B43" s="24" t="s">
        <v>80</v>
      </c>
      <c r="C43" s="25" t="s">
        <v>79</v>
      </c>
      <c r="D43" s="26"/>
      <c r="E43" s="27"/>
      <c r="F43" s="28"/>
      <c r="G43" s="28"/>
      <c r="H43" s="28"/>
      <c r="I43" s="28"/>
      <c r="J43" s="28"/>
      <c r="K43" s="28"/>
      <c r="L43" s="35"/>
      <c r="M43" s="30"/>
      <c r="N43" s="31" t="s">
        <v>21</v>
      </c>
      <c r="O43" s="31"/>
      <c r="P43" s="32" t="s">
        <v>21</v>
      </c>
    </row>
    <row r="44" spans="1:16" ht="18" customHeight="1">
      <c r="A44" s="23">
        <f>A43+1</f>
        <v>41</v>
      </c>
      <c r="B44" s="24" t="s">
        <v>81</v>
      </c>
      <c r="C44" s="25" t="s">
        <v>82</v>
      </c>
      <c r="D44" s="26">
        <v>87.4</v>
      </c>
      <c r="E44" s="27">
        <v>91</v>
      </c>
      <c r="F44" s="28">
        <v>88</v>
      </c>
      <c r="G44" s="28">
        <v>85</v>
      </c>
      <c r="H44" s="28">
        <v>82</v>
      </c>
      <c r="I44" s="28">
        <v>86</v>
      </c>
      <c r="J44" s="28">
        <v>82</v>
      </c>
      <c r="K44" s="28">
        <v>90</v>
      </c>
      <c r="L44" s="29">
        <f>(E44+F44+G44+H44+I44+J44+K44)/5</f>
        <v>120.8</v>
      </c>
      <c r="M44" s="30"/>
      <c r="N44" s="31">
        <v>11</v>
      </c>
      <c r="O44" s="31">
        <f>(E44+F44+G44+H44+I44+J44+K44)/7</f>
        <v>86.28571428571429</v>
      </c>
      <c r="P44" s="32">
        <f>O44-71</f>
        <v>15.285714285714292</v>
      </c>
    </row>
    <row r="45" spans="1:16" ht="18" customHeight="1">
      <c r="A45" s="23">
        <f>A44+1</f>
        <v>42</v>
      </c>
      <c r="B45" s="24" t="s">
        <v>83</v>
      </c>
      <c r="C45" s="25" t="s">
        <v>84</v>
      </c>
      <c r="D45" s="26">
        <v>110</v>
      </c>
      <c r="E45" s="27">
        <v>123</v>
      </c>
      <c r="F45" s="28">
        <v>95</v>
      </c>
      <c r="G45" s="28">
        <v>122</v>
      </c>
      <c r="H45" s="28">
        <v>111</v>
      </c>
      <c r="I45" s="28">
        <v>113</v>
      </c>
      <c r="J45" s="28">
        <v>103</v>
      </c>
      <c r="K45" s="28"/>
      <c r="L45" s="34">
        <f>(E45+F45+G45+H45+I45+J45+K45)/2</f>
        <v>333.5</v>
      </c>
      <c r="M45" s="30" t="s">
        <v>6</v>
      </c>
      <c r="N45" s="31">
        <v>15</v>
      </c>
      <c r="O45" s="31">
        <f>(E45+F45+G45+H45+I45+J45+K45)/6</f>
        <v>111.16666666666667</v>
      </c>
      <c r="P45" s="32">
        <f>(O45-71)*0.7</f>
        <v>28.116666666666667</v>
      </c>
    </row>
    <row r="46" spans="1:16" ht="18" customHeight="1">
      <c r="A46" s="23">
        <f>A45+1</f>
        <v>43</v>
      </c>
      <c r="B46" s="24" t="s">
        <v>85</v>
      </c>
      <c r="C46" s="25" t="s">
        <v>32</v>
      </c>
      <c r="D46" s="26">
        <v>96.33333333333333</v>
      </c>
      <c r="E46" s="27">
        <v>91</v>
      </c>
      <c r="F46" s="28">
        <v>100</v>
      </c>
      <c r="G46" s="28"/>
      <c r="H46" s="28">
        <v>92</v>
      </c>
      <c r="I46" s="28">
        <v>94</v>
      </c>
      <c r="J46" s="28">
        <v>90</v>
      </c>
      <c r="K46" s="28">
        <v>94</v>
      </c>
      <c r="L46" s="29">
        <f>(E46+F46+G46+H46+I46+J46+K46)/3</f>
        <v>187</v>
      </c>
      <c r="M46" s="30"/>
      <c r="N46" s="31">
        <v>18</v>
      </c>
      <c r="O46" s="31">
        <f>(E46+F46+G46+H46+I46+J46+K46)/6</f>
        <v>93.5</v>
      </c>
      <c r="P46" s="32">
        <f>O46-71</f>
        <v>22.5</v>
      </c>
    </row>
    <row r="47" spans="1:16" ht="18" customHeight="1">
      <c r="A47" s="23">
        <f>A46+1</f>
        <v>44</v>
      </c>
      <c r="B47" s="24" t="s">
        <v>86</v>
      </c>
      <c r="C47" s="25" t="s">
        <v>32</v>
      </c>
      <c r="D47" s="26">
        <v>124</v>
      </c>
      <c r="E47" s="27">
        <v>120</v>
      </c>
      <c r="F47" s="28"/>
      <c r="G47" s="28"/>
      <c r="H47" s="28">
        <v>109</v>
      </c>
      <c r="I47" s="28"/>
      <c r="J47" s="28"/>
      <c r="K47" s="28"/>
      <c r="L47" s="34">
        <v>124</v>
      </c>
      <c r="M47" s="30"/>
      <c r="N47" s="31">
        <v>38</v>
      </c>
      <c r="O47" s="31">
        <f>(E47+F47+G47+H47+I47+J47+K47)/2</f>
        <v>114.5</v>
      </c>
      <c r="P47" s="32" t="s">
        <v>21</v>
      </c>
    </row>
    <row r="48" spans="1:16" ht="18" customHeight="1">
      <c r="A48" s="23">
        <f>A47+1</f>
        <v>45</v>
      </c>
      <c r="B48" s="24" t="s">
        <v>87</v>
      </c>
      <c r="C48" s="25" t="s">
        <v>88</v>
      </c>
      <c r="D48" s="26"/>
      <c r="E48" s="27"/>
      <c r="F48" s="28"/>
      <c r="G48" s="28"/>
      <c r="H48" s="28"/>
      <c r="I48" s="28"/>
      <c r="J48" s="28"/>
      <c r="K48" s="28">
        <v>94</v>
      </c>
      <c r="L48" s="29"/>
      <c r="M48" s="30"/>
      <c r="N48" s="31">
        <v>20</v>
      </c>
      <c r="O48" s="31">
        <f>(E48+F48+G48+H48+I48+J48+K48)</f>
        <v>94</v>
      </c>
      <c r="P48" s="32" t="s">
        <v>21</v>
      </c>
    </row>
    <row r="49" spans="1:16" ht="18" customHeight="1">
      <c r="A49" s="23">
        <f>A48+1</f>
        <v>46</v>
      </c>
      <c r="B49" s="24" t="s">
        <v>89</v>
      </c>
      <c r="C49" s="25" t="s">
        <v>90</v>
      </c>
      <c r="D49" s="26">
        <v>99</v>
      </c>
      <c r="E49" s="27">
        <v>93</v>
      </c>
      <c r="F49" s="28"/>
      <c r="G49" s="28"/>
      <c r="H49" s="28"/>
      <c r="I49" s="28">
        <v>91</v>
      </c>
      <c r="J49" s="28"/>
      <c r="K49" s="28"/>
      <c r="L49" s="34">
        <f>(E49+F49+G49+H49+I49+J49+K49)/2</f>
        <v>92</v>
      </c>
      <c r="M49" s="30"/>
      <c r="N49" s="31">
        <v>17</v>
      </c>
      <c r="O49" s="31">
        <f>(E49+F49+G49+H49+I49+J49+K49)/2</f>
        <v>92</v>
      </c>
      <c r="P49" s="32" t="s">
        <v>21</v>
      </c>
    </row>
    <row r="50" spans="1:16" ht="18" customHeight="1">
      <c r="A50" s="23">
        <f>A49+1</f>
        <v>47</v>
      </c>
      <c r="B50" s="38" t="s">
        <v>91</v>
      </c>
      <c r="C50" s="39" t="s">
        <v>55</v>
      </c>
      <c r="D50" s="26"/>
      <c r="E50" s="27"/>
      <c r="F50" s="28"/>
      <c r="G50" s="28"/>
      <c r="H50" s="28"/>
      <c r="I50" s="28"/>
      <c r="J50" s="28">
        <v>142</v>
      </c>
      <c r="K50" s="28"/>
      <c r="L50" s="29"/>
      <c r="M50" s="30"/>
      <c r="N50" s="31">
        <v>40</v>
      </c>
      <c r="O50" s="31">
        <f>(E50+F50+G50+H50+I50+J50+K50)</f>
        <v>142</v>
      </c>
      <c r="P50" s="32" t="s">
        <v>21</v>
      </c>
    </row>
    <row r="51" spans="1:16" ht="18" customHeight="1">
      <c r="A51" s="23">
        <f>A50+1</f>
        <v>48</v>
      </c>
      <c r="B51" s="38" t="s">
        <v>92</v>
      </c>
      <c r="C51" s="39" t="s">
        <v>93</v>
      </c>
      <c r="D51" s="26"/>
      <c r="E51" s="27">
        <v>129</v>
      </c>
      <c r="F51" s="28"/>
      <c r="G51" s="28"/>
      <c r="H51" s="28"/>
      <c r="I51" s="28"/>
      <c r="J51" s="28">
        <v>115</v>
      </c>
      <c r="K51" s="28">
        <v>128</v>
      </c>
      <c r="L51" s="29"/>
      <c r="M51" s="30"/>
      <c r="N51" s="31">
        <v>40</v>
      </c>
      <c r="O51" s="31">
        <f>(E51+F51+G51+H51+I51+J51+K51)/3</f>
        <v>124</v>
      </c>
      <c r="P51" s="32">
        <v>40</v>
      </c>
    </row>
    <row r="52" spans="1:16" ht="18" customHeight="1">
      <c r="A52" s="23">
        <f>A51+1</f>
        <v>49</v>
      </c>
      <c r="B52" s="38" t="s">
        <v>94</v>
      </c>
      <c r="C52" s="39" t="s">
        <v>31</v>
      </c>
      <c r="D52" s="37">
        <v>109</v>
      </c>
      <c r="E52" s="40">
        <v>101</v>
      </c>
      <c r="F52" s="41"/>
      <c r="G52" s="41">
        <v>105</v>
      </c>
      <c r="H52" s="41">
        <v>113</v>
      </c>
      <c r="I52" s="41">
        <v>104</v>
      </c>
      <c r="J52" s="41">
        <v>101</v>
      </c>
      <c r="K52" s="41">
        <v>101</v>
      </c>
      <c r="L52" s="34">
        <v>109</v>
      </c>
      <c r="M52" s="42"/>
      <c r="N52" s="31">
        <v>26</v>
      </c>
      <c r="O52" s="31">
        <f>(E52+F52+G52+H52+I52+J52+K52)/6</f>
        <v>104.16666666666667</v>
      </c>
      <c r="P52" s="32">
        <f>O52-71</f>
        <v>33.16666666666667</v>
      </c>
    </row>
    <row r="53" spans="1:16" ht="18" customHeight="1">
      <c r="A53" s="23">
        <f>A52+1</f>
        <v>50</v>
      </c>
      <c r="B53" s="24" t="s">
        <v>95</v>
      </c>
      <c r="C53" s="25" t="s">
        <v>96</v>
      </c>
      <c r="D53" s="26">
        <v>118.75</v>
      </c>
      <c r="E53" s="27"/>
      <c r="F53" s="28"/>
      <c r="G53" s="28"/>
      <c r="H53" s="28"/>
      <c r="I53" s="28"/>
      <c r="J53" s="28"/>
      <c r="K53" s="28"/>
      <c r="L53" s="29">
        <f>(E53+F53+G53+H53+I53+J53+K53)/4</f>
        <v>0</v>
      </c>
      <c r="M53" s="30"/>
      <c r="N53" s="31">
        <v>40</v>
      </c>
      <c r="O53" s="31"/>
      <c r="P53" s="32" t="s">
        <v>21</v>
      </c>
    </row>
    <row r="54" spans="1:16" ht="18" customHeight="1">
      <c r="A54" s="23">
        <f>A53+1</f>
        <v>51</v>
      </c>
      <c r="B54" s="38" t="s">
        <v>97</v>
      </c>
      <c r="C54" s="39" t="s">
        <v>44</v>
      </c>
      <c r="D54" s="26"/>
      <c r="E54" s="27"/>
      <c r="F54" s="28"/>
      <c r="G54" s="28"/>
      <c r="H54" s="28"/>
      <c r="I54" s="28"/>
      <c r="J54" s="28">
        <v>92</v>
      </c>
      <c r="K54" s="28"/>
      <c r="L54" s="29"/>
      <c r="M54" s="30"/>
      <c r="N54" s="31">
        <v>18</v>
      </c>
      <c r="O54" s="31">
        <f>(E54+F54+G54+H54+I54+J54+K54)</f>
        <v>92</v>
      </c>
      <c r="P54" s="32" t="s">
        <v>21</v>
      </c>
    </row>
    <row r="55" spans="1:16" ht="18" customHeight="1">
      <c r="A55" s="23">
        <f>A54+1</f>
        <v>52</v>
      </c>
      <c r="B55" s="38" t="s">
        <v>98</v>
      </c>
      <c r="C55" s="39" t="s">
        <v>99</v>
      </c>
      <c r="D55" s="26">
        <v>125</v>
      </c>
      <c r="E55" s="27"/>
      <c r="F55" s="28"/>
      <c r="G55" s="28"/>
      <c r="H55" s="28"/>
      <c r="I55" s="28"/>
      <c r="J55" s="28"/>
      <c r="K55" s="28"/>
      <c r="L55" s="34">
        <v>125</v>
      </c>
      <c r="M55" s="30"/>
      <c r="N55" s="31" t="s">
        <v>21</v>
      </c>
      <c r="O55" s="31"/>
      <c r="P55" s="32" t="s">
        <v>21</v>
      </c>
    </row>
    <row r="56" spans="1:16" ht="18" customHeight="1">
      <c r="A56" s="23">
        <f>A55+1</f>
        <v>53</v>
      </c>
      <c r="B56" s="38" t="s">
        <v>100</v>
      </c>
      <c r="C56" s="39" t="s">
        <v>99</v>
      </c>
      <c r="D56" s="37">
        <v>113</v>
      </c>
      <c r="E56" s="40"/>
      <c r="F56" s="41"/>
      <c r="G56" s="41"/>
      <c r="H56" s="41"/>
      <c r="I56" s="41"/>
      <c r="J56" s="41"/>
      <c r="K56" s="41"/>
      <c r="L56" s="34">
        <v>113</v>
      </c>
      <c r="M56" s="42"/>
      <c r="N56" s="31" t="s">
        <v>21</v>
      </c>
      <c r="O56" s="31"/>
      <c r="P56" s="32" t="s">
        <v>21</v>
      </c>
    </row>
    <row r="57" spans="1:17" ht="18" customHeight="1">
      <c r="A57" s="23">
        <f>A56+1</f>
        <v>54</v>
      </c>
      <c r="B57" s="38" t="s">
        <v>101</v>
      </c>
      <c r="C57" s="39" t="s">
        <v>25</v>
      </c>
      <c r="D57" s="37">
        <v>99</v>
      </c>
      <c r="E57" s="40"/>
      <c r="F57" s="41"/>
      <c r="G57" s="41"/>
      <c r="H57" s="41">
        <v>90</v>
      </c>
      <c r="I57" s="41">
        <v>92</v>
      </c>
      <c r="J57" s="41">
        <v>85</v>
      </c>
      <c r="K57" s="41">
        <v>101</v>
      </c>
      <c r="L57" s="34">
        <f>(E57+F57+G57+H57+I57+J57+K57)/6</f>
        <v>61.333333333333336</v>
      </c>
      <c r="M57" s="42" t="s">
        <v>10</v>
      </c>
      <c r="N57" s="31">
        <v>8</v>
      </c>
      <c r="O57" s="31">
        <f>(E57+F57+G57+H57+I57+J57+K57)/4</f>
        <v>92</v>
      </c>
      <c r="P57" s="32">
        <f>(O57-71)*0.7</f>
        <v>14.7</v>
      </c>
      <c r="Q57" s="43"/>
    </row>
    <row r="58" spans="1:16" ht="18" customHeight="1">
      <c r="A58" s="23">
        <f>A57+1</f>
        <v>55</v>
      </c>
      <c r="B58" s="38" t="s">
        <v>102</v>
      </c>
      <c r="C58" s="39" t="s">
        <v>25</v>
      </c>
      <c r="D58" s="37">
        <v>79.6</v>
      </c>
      <c r="E58" s="40">
        <v>81</v>
      </c>
      <c r="F58" s="41">
        <v>81</v>
      </c>
      <c r="G58" s="41"/>
      <c r="H58" s="41">
        <v>78</v>
      </c>
      <c r="I58" s="41">
        <v>82</v>
      </c>
      <c r="J58" s="41">
        <v>79</v>
      </c>
      <c r="K58" s="41">
        <v>85</v>
      </c>
      <c r="L58" s="29">
        <f>(E58+F58+G58+H58+I58+J58+K58)/5</f>
        <v>97.2</v>
      </c>
      <c r="M58" s="42"/>
      <c r="N58" s="31">
        <v>7</v>
      </c>
      <c r="O58" s="31">
        <f>(E58+F58+G58+H58+I58+J58+K58)/6</f>
        <v>81</v>
      </c>
      <c r="P58" s="32">
        <f>O58-71</f>
        <v>10</v>
      </c>
    </row>
    <row r="59" spans="1:16" ht="18" customHeight="1">
      <c r="A59" s="23">
        <f>A58+1</f>
        <v>56</v>
      </c>
      <c r="B59" s="38" t="s">
        <v>103</v>
      </c>
      <c r="C59" s="39" t="s">
        <v>29</v>
      </c>
      <c r="D59" s="37"/>
      <c r="E59" s="40"/>
      <c r="F59" s="41">
        <v>108</v>
      </c>
      <c r="G59" s="41">
        <v>102</v>
      </c>
      <c r="H59" s="41"/>
      <c r="I59" s="41">
        <v>104</v>
      </c>
      <c r="J59" s="41">
        <v>112</v>
      </c>
      <c r="K59" s="41"/>
      <c r="L59" s="29"/>
      <c r="M59" s="42"/>
      <c r="N59" s="31">
        <v>31</v>
      </c>
      <c r="O59" s="31">
        <f>(E59+F59+G59+H59+I59+J59+K59)/4</f>
        <v>106.5</v>
      </c>
      <c r="P59" s="32">
        <f>O59-71</f>
        <v>35.5</v>
      </c>
    </row>
    <row r="60" spans="1:16" ht="18" customHeight="1">
      <c r="A60" s="23">
        <f>A59+1</f>
        <v>57</v>
      </c>
      <c r="B60" s="38" t="s">
        <v>104</v>
      </c>
      <c r="C60" s="39" t="s">
        <v>31</v>
      </c>
      <c r="D60" s="37">
        <v>88.6</v>
      </c>
      <c r="E60" s="40">
        <v>93</v>
      </c>
      <c r="F60" s="41"/>
      <c r="G60" s="41">
        <v>97</v>
      </c>
      <c r="H60" s="41">
        <v>99</v>
      </c>
      <c r="I60" s="41"/>
      <c r="J60" s="41">
        <v>87</v>
      </c>
      <c r="K60" s="41">
        <v>89</v>
      </c>
      <c r="L60" s="29">
        <f>(E60+F60+G60+H60+I60+J60+K60)/5</f>
        <v>93</v>
      </c>
      <c r="M60" s="42"/>
      <c r="N60" s="31">
        <v>13</v>
      </c>
      <c r="O60" s="31">
        <f>(E60+F60+G60+H60+I60+J60+K60)/5</f>
        <v>93</v>
      </c>
      <c r="P60" s="32">
        <f>O60-71</f>
        <v>22</v>
      </c>
    </row>
    <row r="61" spans="1:16" ht="18" customHeight="1">
      <c r="A61" s="23">
        <f>A60+1</f>
        <v>58</v>
      </c>
      <c r="B61" s="38" t="s">
        <v>105</v>
      </c>
      <c r="C61" s="39" t="s">
        <v>106</v>
      </c>
      <c r="D61" s="37">
        <v>98.66666666666667</v>
      </c>
      <c r="E61" s="40">
        <v>96</v>
      </c>
      <c r="F61" s="41"/>
      <c r="G61" s="41"/>
      <c r="H61" s="41"/>
      <c r="I61" s="41">
        <v>108</v>
      </c>
      <c r="J61" s="41"/>
      <c r="K61" s="41">
        <v>96</v>
      </c>
      <c r="L61" s="29">
        <f>(E61+F61+G61+H61+I61+J61+K61)/3</f>
        <v>100</v>
      </c>
      <c r="M61" s="42"/>
      <c r="N61" s="31">
        <v>23</v>
      </c>
      <c r="O61" s="31">
        <f>(E61+F61+G61+H61+I61+J61+K61)/3</f>
        <v>100</v>
      </c>
      <c r="P61" s="32">
        <f>O61-71</f>
        <v>29</v>
      </c>
    </row>
    <row r="62" spans="1:16" ht="18" customHeight="1">
      <c r="A62" s="23">
        <f>A61+1</f>
        <v>59</v>
      </c>
      <c r="B62" s="38" t="s">
        <v>107</v>
      </c>
      <c r="C62" s="39" t="s">
        <v>108</v>
      </c>
      <c r="D62" s="37"/>
      <c r="E62" s="40"/>
      <c r="F62" s="41"/>
      <c r="G62" s="41"/>
      <c r="H62" s="41"/>
      <c r="I62" s="41"/>
      <c r="J62" s="41"/>
      <c r="K62" s="41"/>
      <c r="L62" s="29"/>
      <c r="M62" s="42"/>
      <c r="N62" s="31" t="s">
        <v>21</v>
      </c>
      <c r="O62" s="31"/>
      <c r="P62" s="32" t="s">
        <v>21</v>
      </c>
    </row>
    <row r="63" spans="1:16" ht="18" customHeight="1">
      <c r="A63" s="23">
        <f>A62+1</f>
        <v>60</v>
      </c>
      <c r="B63" s="38" t="s">
        <v>109</v>
      </c>
      <c r="C63" s="39" t="s">
        <v>108</v>
      </c>
      <c r="D63" s="37"/>
      <c r="E63" s="40"/>
      <c r="F63" s="41"/>
      <c r="G63" s="41"/>
      <c r="H63" s="41"/>
      <c r="I63" s="41"/>
      <c r="J63" s="41"/>
      <c r="K63" s="41"/>
      <c r="L63" s="29"/>
      <c r="M63" s="42"/>
      <c r="N63" s="31" t="s">
        <v>21</v>
      </c>
      <c r="O63" s="31"/>
      <c r="P63" s="32" t="s">
        <v>21</v>
      </c>
    </row>
    <row r="64" spans="1:16" ht="18" customHeight="1">
      <c r="A64" s="23">
        <f>A63+1</f>
        <v>61</v>
      </c>
      <c r="B64" s="38" t="s">
        <v>110</v>
      </c>
      <c r="C64" s="39" t="s">
        <v>111</v>
      </c>
      <c r="D64" s="37"/>
      <c r="E64" s="40"/>
      <c r="F64" s="41"/>
      <c r="G64" s="41"/>
      <c r="H64" s="41"/>
      <c r="I64" s="41"/>
      <c r="J64" s="41">
        <v>99</v>
      </c>
      <c r="K64" s="41">
        <v>109</v>
      </c>
      <c r="L64" s="29"/>
      <c r="M64" s="42"/>
      <c r="N64" s="31">
        <v>24</v>
      </c>
      <c r="O64" s="31">
        <f>(E64+F64+G64+H64+I64+J64+K64)/2</f>
        <v>104</v>
      </c>
      <c r="P64" s="32" t="s">
        <v>21</v>
      </c>
    </row>
    <row r="65" spans="1:16" ht="18" customHeight="1">
      <c r="A65" s="23">
        <f>A64+1</f>
        <v>62</v>
      </c>
      <c r="B65" s="38" t="s">
        <v>112</v>
      </c>
      <c r="C65" s="39" t="s">
        <v>23</v>
      </c>
      <c r="D65" s="37">
        <v>134.5</v>
      </c>
      <c r="E65" s="40"/>
      <c r="F65" s="41">
        <v>117</v>
      </c>
      <c r="G65" s="41">
        <v>128</v>
      </c>
      <c r="H65" s="41"/>
      <c r="I65" s="41"/>
      <c r="J65" s="41"/>
      <c r="K65" s="41"/>
      <c r="L65" s="29">
        <f>(E65+F65+G65+H65+I65+J65+K65)/2</f>
        <v>122.5</v>
      </c>
      <c r="M65" s="42"/>
      <c r="N65" s="31">
        <v>39</v>
      </c>
      <c r="O65" s="31">
        <f>(E65+F65+G65+H65+I65+J65+K65)/2</f>
        <v>122.5</v>
      </c>
      <c r="P65" s="32" t="s">
        <v>21</v>
      </c>
    </row>
    <row r="66" spans="1:16" ht="18" customHeight="1">
      <c r="A66" s="23">
        <f>A65+1</f>
        <v>63</v>
      </c>
      <c r="B66" s="38" t="s">
        <v>113</v>
      </c>
      <c r="C66" s="39" t="s">
        <v>114</v>
      </c>
      <c r="D66" s="37">
        <v>87.57142857142857</v>
      </c>
      <c r="E66" s="40"/>
      <c r="F66" s="41">
        <v>89</v>
      </c>
      <c r="G66" s="41">
        <v>89</v>
      </c>
      <c r="H66" s="41">
        <v>89</v>
      </c>
      <c r="I66" s="41">
        <v>90</v>
      </c>
      <c r="J66" s="41">
        <v>91</v>
      </c>
      <c r="K66" s="41">
        <v>84</v>
      </c>
      <c r="L66" s="29">
        <f>(E66+F66+G66+H66+I66+J66+K66)/7</f>
        <v>76</v>
      </c>
      <c r="M66" s="44"/>
      <c r="N66" s="31">
        <v>16.57142857142857</v>
      </c>
      <c r="O66" s="31">
        <f>(E66+F66+G66+H66+I66+J66+K66)/6</f>
        <v>88.66666666666667</v>
      </c>
      <c r="P66" s="32">
        <f>O66-71</f>
        <v>17.66666666666667</v>
      </c>
    </row>
    <row r="67" spans="1:16" ht="18" customHeight="1">
      <c r="A67" s="23">
        <f>A66+1</f>
        <v>64</v>
      </c>
      <c r="B67" s="38" t="s">
        <v>115</v>
      </c>
      <c r="C67" s="39" t="s">
        <v>31</v>
      </c>
      <c r="D67" s="37">
        <v>98.5</v>
      </c>
      <c r="E67" s="40"/>
      <c r="F67" s="41"/>
      <c r="G67" s="41"/>
      <c r="H67" s="41">
        <v>94</v>
      </c>
      <c r="I67" s="41"/>
      <c r="J67" s="41">
        <v>90</v>
      </c>
      <c r="K67" s="41"/>
      <c r="L67" s="29">
        <f>(E67+F67+G67+H67+I67+J67+K67)/2</f>
        <v>92</v>
      </c>
      <c r="M67" s="42"/>
      <c r="N67" s="31">
        <v>20</v>
      </c>
      <c r="O67" s="31">
        <f>(E67+F67+G67+H67+I67+J67+K67)/2</f>
        <v>92</v>
      </c>
      <c r="P67" s="32" t="s">
        <v>21</v>
      </c>
    </row>
    <row r="68" spans="1:16" ht="18" customHeight="1">
      <c r="A68" s="23">
        <f>A67+1</f>
        <v>65</v>
      </c>
      <c r="B68" s="38" t="s">
        <v>116</v>
      </c>
      <c r="C68" s="39" t="s">
        <v>117</v>
      </c>
      <c r="D68" s="37">
        <v>100</v>
      </c>
      <c r="E68" s="40">
        <v>93</v>
      </c>
      <c r="F68" s="41">
        <v>99</v>
      </c>
      <c r="G68" s="41">
        <v>103</v>
      </c>
      <c r="H68" s="41">
        <v>90</v>
      </c>
      <c r="I68" s="41">
        <v>107</v>
      </c>
      <c r="J68" s="41">
        <v>97</v>
      </c>
      <c r="K68" s="41">
        <v>94</v>
      </c>
      <c r="L68" s="34">
        <f>(E68+F68+G68+H68+I68+J68+K68)/3</f>
        <v>227.66666666666666</v>
      </c>
      <c r="M68" s="42"/>
      <c r="N68" s="31">
        <v>19</v>
      </c>
      <c r="O68" s="31">
        <f>(E68+F68+G68+H68+I68+J68+K68)/7</f>
        <v>97.57142857142857</v>
      </c>
      <c r="P68" s="32">
        <f>O68-71</f>
        <v>26.57142857142857</v>
      </c>
    </row>
    <row r="69" spans="1:16" ht="18" customHeight="1">
      <c r="A69" s="23">
        <f>A68+1</f>
        <v>66</v>
      </c>
      <c r="B69" s="38" t="s">
        <v>118</v>
      </c>
      <c r="C69" s="39" t="s">
        <v>32</v>
      </c>
      <c r="D69" s="37">
        <v>120.33333333333333</v>
      </c>
      <c r="E69" s="40">
        <v>130</v>
      </c>
      <c r="F69" s="41">
        <v>118</v>
      </c>
      <c r="G69" s="41"/>
      <c r="H69" s="41"/>
      <c r="I69" s="41"/>
      <c r="J69" s="41">
        <v>120</v>
      </c>
      <c r="K69" s="41">
        <v>114</v>
      </c>
      <c r="L69" s="29">
        <f>(E69+F69+G69+H69+I69+J69+K69)/3</f>
        <v>160.66666666666666</v>
      </c>
      <c r="M69" s="42"/>
      <c r="N69" s="31">
        <v>33</v>
      </c>
      <c r="O69" s="31">
        <f>(E69+F69+G69+H69+I69+J69+K69)/4</f>
        <v>120.5</v>
      </c>
      <c r="P69" s="32">
        <v>40</v>
      </c>
    </row>
    <row r="70" spans="1:16" ht="18" customHeight="1">
      <c r="A70" s="45">
        <f>A69+1</f>
        <v>67</v>
      </c>
      <c r="B70" s="46" t="s">
        <v>119</v>
      </c>
      <c r="C70" s="47" t="s">
        <v>96</v>
      </c>
      <c r="D70" s="48">
        <v>96.6</v>
      </c>
      <c r="E70" s="49">
        <v>95</v>
      </c>
      <c r="F70" s="50"/>
      <c r="G70" s="50">
        <v>97</v>
      </c>
      <c r="H70" s="50">
        <v>92</v>
      </c>
      <c r="I70" s="50"/>
      <c r="J70" s="50"/>
      <c r="K70" s="50">
        <v>92</v>
      </c>
      <c r="L70" s="51">
        <f>(E70+F70+G70+H70+I70+J70+K70)/5</f>
        <v>75.2</v>
      </c>
      <c r="M70" s="52"/>
      <c r="N70" s="53">
        <v>21</v>
      </c>
      <c r="O70" s="53">
        <f>(E70+F70+G70+H70+I70+J70+K70)/4</f>
        <v>94</v>
      </c>
      <c r="P70" s="54">
        <f>O70-71</f>
        <v>23</v>
      </c>
    </row>
    <row r="71" spans="3:16" ht="15.75" customHeight="1">
      <c r="C71" s="1" t="s">
        <v>120</v>
      </c>
      <c r="D71" s="55"/>
      <c r="E71" s="1">
        <v>21</v>
      </c>
      <c r="F71" s="3">
        <v>23</v>
      </c>
      <c r="G71" s="3">
        <v>22</v>
      </c>
      <c r="H71" s="3">
        <v>26</v>
      </c>
      <c r="I71" s="3">
        <v>22</v>
      </c>
      <c r="J71" s="3">
        <v>31</v>
      </c>
      <c r="K71" s="3">
        <v>30</v>
      </c>
      <c r="L71" s="56"/>
      <c r="N71" s="57"/>
      <c r="O71" s="55">
        <f>SUM(E71:K71)/7</f>
        <v>25</v>
      </c>
      <c r="P71" s="58"/>
    </row>
    <row r="72" spans="3:16" ht="15.75" customHeight="1">
      <c r="C72" s="1" t="s">
        <v>121</v>
      </c>
      <c r="E72" s="1">
        <f>SUM(E4:E70)/E71</f>
        <v>100.76190476190476</v>
      </c>
      <c r="F72" s="3">
        <f>SUM(F4:F70)/F71</f>
        <v>103.21739130434783</v>
      </c>
      <c r="G72" s="3">
        <f>SUM(G4:G70)/G71</f>
        <v>100.5909090909091</v>
      </c>
      <c r="H72" s="3">
        <f>SUM(H4:H70)/H71</f>
        <v>96.23076923076923</v>
      </c>
      <c r="I72" s="3">
        <f>SUM(I4:I70)/I71</f>
        <v>96.9090909090909</v>
      </c>
      <c r="J72" s="3">
        <f>SUM(J4:J70)/J71</f>
        <v>98.48387096774194</v>
      </c>
      <c r="K72" s="3">
        <f>SUM(K4:K70)/K71</f>
        <v>100.66666666666667</v>
      </c>
      <c r="L72" s="56"/>
      <c r="N72" s="57"/>
      <c r="O72" s="57">
        <f>SUM(E72:K72)/7</f>
        <v>99.55151470449005</v>
      </c>
      <c r="P72" s="58"/>
    </row>
    <row r="73" spans="3:15" ht="15.75" customHeight="1">
      <c r="C73" s="1" t="s">
        <v>122</v>
      </c>
      <c r="D73" s="55"/>
      <c r="E73" s="1">
        <v>81</v>
      </c>
      <c r="F73" s="3">
        <v>81</v>
      </c>
      <c r="G73" s="3">
        <v>78</v>
      </c>
      <c r="H73" s="3">
        <v>77</v>
      </c>
      <c r="I73" s="3">
        <v>81</v>
      </c>
      <c r="J73" s="3">
        <v>79</v>
      </c>
      <c r="K73" s="3">
        <v>82</v>
      </c>
      <c r="L73" s="56"/>
      <c r="O73" s="57">
        <f>SUM(E73:K73)/7</f>
        <v>79.85714285714286</v>
      </c>
    </row>
    <row r="74" spans="5:15" ht="12" customHeight="1">
      <c r="E74" s="59" t="s">
        <v>123</v>
      </c>
      <c r="F74" s="60" t="s">
        <v>123</v>
      </c>
      <c r="G74" s="60" t="s">
        <v>123</v>
      </c>
      <c r="H74" s="60" t="s">
        <v>123</v>
      </c>
      <c r="I74" s="60" t="s">
        <v>123</v>
      </c>
      <c r="J74" s="60" t="s">
        <v>123</v>
      </c>
      <c r="K74" s="60" t="s">
        <v>123</v>
      </c>
      <c r="L74" s="61"/>
      <c r="O74" s="60" t="s">
        <v>123</v>
      </c>
    </row>
    <row r="75" ht="12.75">
      <c r="L75" s="58"/>
    </row>
    <row r="76" ht="12.75">
      <c r="L76" s="58"/>
    </row>
    <row r="77" ht="12.75">
      <c r="L77" s="58"/>
    </row>
  </sheetData>
  <sheetProtection selectLockedCells="1" selectUnlockedCells="1"/>
  <printOptions/>
  <pageMargins left="0.55" right="0.24027777777777778" top="0.2798611111111111" bottom="0.32986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2.28125" style="2" customWidth="1"/>
    <col min="3" max="3" width="12.7109375" style="1" customWidth="1"/>
    <col min="4" max="4" width="6.8515625" style="3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7.57421875" style="62" customWidth="1"/>
    <col min="13" max="13" width="5.7109375" style="1" customWidth="1"/>
    <col min="14" max="14" width="7.8515625" style="1" customWidth="1"/>
    <col min="15" max="15" width="6.8515625" style="1" customWidth="1"/>
    <col min="16" max="16" width="7.7109375" style="4" customWidth="1"/>
    <col min="17" max="16384" width="9.140625" style="4" customWidth="1"/>
  </cols>
  <sheetData>
    <row r="1" spans="1:16" ht="18" customHeight="1">
      <c r="A1" s="5" t="s">
        <v>124</v>
      </c>
      <c r="P1" s="1"/>
    </row>
    <row r="2" spans="1:16" s="13" customFormat="1" ht="12.75">
      <c r="A2" s="7"/>
      <c r="B2" s="8"/>
      <c r="C2" s="7"/>
      <c r="D2" s="9"/>
      <c r="E2" s="10" t="s">
        <v>125</v>
      </c>
      <c r="F2" s="11" t="s">
        <v>126</v>
      </c>
      <c r="G2" s="11" t="s">
        <v>127</v>
      </c>
      <c r="H2" s="11" t="s">
        <v>128</v>
      </c>
      <c r="I2" s="11" t="s">
        <v>129</v>
      </c>
      <c r="J2" s="11" t="s">
        <v>130</v>
      </c>
      <c r="K2" s="11" t="s">
        <v>131</v>
      </c>
      <c r="L2" s="63" t="s">
        <v>132</v>
      </c>
      <c r="M2" s="7"/>
      <c r="N2" s="7"/>
      <c r="O2" s="7"/>
      <c r="P2" s="7">
        <v>2007</v>
      </c>
    </row>
    <row r="3" spans="1:16" ht="18" customHeight="1">
      <c r="A3" s="14" t="s">
        <v>1</v>
      </c>
      <c r="B3" s="15" t="s">
        <v>2</v>
      </c>
      <c r="C3" s="16" t="s">
        <v>3</v>
      </c>
      <c r="D3" s="17" t="s">
        <v>15</v>
      </c>
      <c r="E3" s="16" t="s">
        <v>133</v>
      </c>
      <c r="F3" s="16" t="s">
        <v>134</v>
      </c>
      <c r="G3" s="16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L3" s="64" t="s">
        <v>140</v>
      </c>
      <c r="M3" s="20" t="s">
        <v>13</v>
      </c>
      <c r="N3" s="21" t="s">
        <v>16</v>
      </c>
      <c r="O3" s="20" t="s">
        <v>141</v>
      </c>
      <c r="P3" s="65" t="s">
        <v>142</v>
      </c>
    </row>
    <row r="4" spans="1:16" ht="18" customHeight="1">
      <c r="A4" s="66">
        <v>1</v>
      </c>
      <c r="B4" s="67" t="s">
        <v>143</v>
      </c>
      <c r="C4" s="68" t="s">
        <v>58</v>
      </c>
      <c r="D4" s="69"/>
      <c r="E4" s="70"/>
      <c r="F4" s="70">
        <v>114</v>
      </c>
      <c r="G4" s="70">
        <v>117</v>
      </c>
      <c r="H4" s="70"/>
      <c r="I4" s="70"/>
      <c r="J4" s="70"/>
      <c r="K4" s="70"/>
      <c r="L4" s="71"/>
      <c r="M4" s="72"/>
      <c r="N4" s="73">
        <v>37</v>
      </c>
      <c r="O4" s="74">
        <v>115.5</v>
      </c>
      <c r="P4" s="75" t="s">
        <v>21</v>
      </c>
    </row>
    <row r="5" spans="1:16" ht="18" customHeight="1">
      <c r="A5" s="23">
        <v>2</v>
      </c>
      <c r="B5" s="24" t="s">
        <v>19</v>
      </c>
      <c r="C5" s="25" t="s">
        <v>20</v>
      </c>
      <c r="D5" s="26">
        <v>112</v>
      </c>
      <c r="E5" s="76"/>
      <c r="F5" s="76"/>
      <c r="G5" s="76">
        <v>103</v>
      </c>
      <c r="H5" s="76">
        <v>109</v>
      </c>
      <c r="I5" s="76">
        <v>111</v>
      </c>
      <c r="J5" s="76">
        <v>122</v>
      </c>
      <c r="K5" s="76"/>
      <c r="L5" s="77">
        <v>108</v>
      </c>
      <c r="M5" s="30"/>
      <c r="N5" s="31">
        <v>27</v>
      </c>
      <c r="O5" s="78">
        <f>SUM(E5:L5)/5</f>
        <v>110.6</v>
      </c>
      <c r="P5" s="75">
        <f>O5-71</f>
        <v>39.599999999999994</v>
      </c>
    </row>
    <row r="6" spans="1:16" ht="18" customHeight="1">
      <c r="A6" s="23">
        <v>2</v>
      </c>
      <c r="B6" s="24" t="s">
        <v>26</v>
      </c>
      <c r="C6" s="25" t="s">
        <v>27</v>
      </c>
      <c r="D6" s="26">
        <v>126.2</v>
      </c>
      <c r="E6" s="76">
        <v>117</v>
      </c>
      <c r="F6" s="76">
        <v>110</v>
      </c>
      <c r="G6" s="76"/>
      <c r="H6" s="76"/>
      <c r="I6" s="76">
        <v>117</v>
      </c>
      <c r="J6" s="76"/>
      <c r="K6" s="76">
        <v>117</v>
      </c>
      <c r="L6" s="77"/>
      <c r="M6" s="30"/>
      <c r="N6" s="31">
        <v>40</v>
      </c>
      <c r="O6" s="78">
        <v>115.25</v>
      </c>
      <c r="P6" s="75">
        <v>40</v>
      </c>
    </row>
    <row r="7" spans="1:16" ht="18" customHeight="1">
      <c r="A7" s="23">
        <f>A6+1</f>
        <v>3</v>
      </c>
      <c r="B7" s="24" t="s">
        <v>28</v>
      </c>
      <c r="C7" s="25" t="s">
        <v>29</v>
      </c>
      <c r="D7" s="26">
        <v>93.8</v>
      </c>
      <c r="E7" s="76"/>
      <c r="F7" s="76">
        <v>105</v>
      </c>
      <c r="G7" s="76"/>
      <c r="H7" s="76"/>
      <c r="I7" s="76"/>
      <c r="J7" s="76"/>
      <c r="K7" s="76"/>
      <c r="L7" s="77"/>
      <c r="M7" s="30"/>
      <c r="N7" s="31">
        <v>19</v>
      </c>
      <c r="O7" s="78">
        <v>105</v>
      </c>
      <c r="P7" s="75" t="s">
        <v>21</v>
      </c>
    </row>
    <row r="8" spans="1:16" ht="18" customHeight="1">
      <c r="A8" s="23">
        <f>A7+1</f>
        <v>4</v>
      </c>
      <c r="B8" s="24" t="s">
        <v>144</v>
      </c>
      <c r="C8" s="25" t="s">
        <v>27</v>
      </c>
      <c r="D8" s="26"/>
      <c r="E8" s="76"/>
      <c r="F8" s="76"/>
      <c r="G8" s="76"/>
      <c r="H8" s="76"/>
      <c r="I8" s="76"/>
      <c r="J8" s="76">
        <v>113</v>
      </c>
      <c r="K8" s="76">
        <v>104</v>
      </c>
      <c r="L8" s="77"/>
      <c r="M8" s="30"/>
      <c r="N8" s="31">
        <v>33</v>
      </c>
      <c r="O8" s="78">
        <v>108.5</v>
      </c>
      <c r="P8" s="75" t="s">
        <v>21</v>
      </c>
    </row>
    <row r="9" spans="1:16" ht="18" customHeight="1">
      <c r="A9" s="23">
        <f>A8+1</f>
        <v>5</v>
      </c>
      <c r="B9" s="24" t="s">
        <v>33</v>
      </c>
      <c r="C9" s="25" t="s">
        <v>29</v>
      </c>
      <c r="D9" s="26">
        <v>97</v>
      </c>
      <c r="E9" s="76"/>
      <c r="F9" s="76">
        <v>105</v>
      </c>
      <c r="G9" s="76"/>
      <c r="H9" s="76"/>
      <c r="I9" s="76">
        <v>103</v>
      </c>
      <c r="J9" s="76"/>
      <c r="K9" s="76">
        <v>99</v>
      </c>
      <c r="L9" s="77"/>
      <c r="M9" s="30"/>
      <c r="N9" s="31">
        <v>26</v>
      </c>
      <c r="O9" s="78">
        <v>102.33333333333333</v>
      </c>
      <c r="P9" s="75">
        <f>O9-71</f>
        <v>31.33333333333333</v>
      </c>
    </row>
    <row r="10" spans="1:16" ht="18" customHeight="1">
      <c r="A10" s="23">
        <f>A9+1</f>
        <v>6</v>
      </c>
      <c r="B10" s="24" t="s">
        <v>36</v>
      </c>
      <c r="C10" s="25" t="s">
        <v>23</v>
      </c>
      <c r="D10" s="26">
        <v>117</v>
      </c>
      <c r="E10" s="76"/>
      <c r="F10" s="76"/>
      <c r="G10" s="76"/>
      <c r="H10" s="76">
        <v>109</v>
      </c>
      <c r="I10" s="76"/>
      <c r="J10" s="76">
        <v>102</v>
      </c>
      <c r="K10" s="76"/>
      <c r="L10" s="77">
        <v>111</v>
      </c>
      <c r="M10" s="30"/>
      <c r="N10" s="31">
        <v>28</v>
      </c>
      <c r="O10" s="78">
        <f>SUM(E10:L10)/3</f>
        <v>107.33333333333333</v>
      </c>
      <c r="P10" s="75" t="s">
        <v>21</v>
      </c>
    </row>
    <row r="11" spans="1:16" ht="18" customHeight="1">
      <c r="A11" s="23">
        <f>A10+1</f>
        <v>7</v>
      </c>
      <c r="B11" s="24" t="s">
        <v>37</v>
      </c>
      <c r="C11" s="25" t="s">
        <v>38</v>
      </c>
      <c r="D11" s="26">
        <v>97.5</v>
      </c>
      <c r="E11" s="76"/>
      <c r="F11" s="76"/>
      <c r="G11" s="76"/>
      <c r="H11" s="76"/>
      <c r="I11" s="76"/>
      <c r="J11" s="76"/>
      <c r="K11" s="76">
        <v>93</v>
      </c>
      <c r="L11" s="77"/>
      <c r="M11" s="30"/>
      <c r="N11" s="31">
        <v>19</v>
      </c>
      <c r="O11" s="78"/>
      <c r="P11" s="75" t="s">
        <v>21</v>
      </c>
    </row>
    <row r="12" spans="1:16" ht="18" customHeight="1">
      <c r="A12" s="23">
        <f>A11+1</f>
        <v>8</v>
      </c>
      <c r="B12" s="24" t="s">
        <v>145</v>
      </c>
      <c r="C12" s="25" t="s">
        <v>146</v>
      </c>
      <c r="D12" s="26"/>
      <c r="E12" s="76"/>
      <c r="F12" s="76"/>
      <c r="G12" s="76"/>
      <c r="H12" s="76"/>
      <c r="I12" s="76">
        <v>109</v>
      </c>
      <c r="J12" s="76"/>
      <c r="K12" s="76"/>
      <c r="L12" s="77"/>
      <c r="M12" s="30"/>
      <c r="N12" s="31">
        <v>31</v>
      </c>
      <c r="O12" s="78">
        <v>109</v>
      </c>
      <c r="P12" s="75" t="s">
        <v>21</v>
      </c>
    </row>
    <row r="13" spans="1:16" ht="18" customHeight="1">
      <c r="A13" s="23">
        <f>A12+1</f>
        <v>9</v>
      </c>
      <c r="B13" s="24" t="s">
        <v>41</v>
      </c>
      <c r="C13" s="25" t="s">
        <v>42</v>
      </c>
      <c r="D13" s="26">
        <v>108.75</v>
      </c>
      <c r="E13" s="76">
        <v>105</v>
      </c>
      <c r="F13" s="76">
        <v>122</v>
      </c>
      <c r="G13" s="76">
        <v>112</v>
      </c>
      <c r="H13" s="76">
        <v>106</v>
      </c>
      <c r="I13" s="76">
        <v>112</v>
      </c>
      <c r="J13" s="76"/>
      <c r="K13" s="76">
        <v>115</v>
      </c>
      <c r="L13" s="77">
        <v>110</v>
      </c>
      <c r="M13" s="30"/>
      <c r="N13" s="31">
        <v>34</v>
      </c>
      <c r="O13" s="78">
        <f>SUM(E13:L13)/7</f>
        <v>111.71428571428571</v>
      </c>
      <c r="P13" s="75">
        <v>40</v>
      </c>
    </row>
    <row r="14" spans="1:16" ht="18" customHeight="1">
      <c r="A14" s="23">
        <f>A13+1</f>
        <v>10</v>
      </c>
      <c r="B14" s="24" t="s">
        <v>52</v>
      </c>
      <c r="C14" s="25" t="s">
        <v>53</v>
      </c>
      <c r="D14" s="26">
        <v>104.8</v>
      </c>
      <c r="E14" s="76">
        <v>101</v>
      </c>
      <c r="F14" s="76">
        <v>97</v>
      </c>
      <c r="G14" s="76"/>
      <c r="H14" s="76"/>
      <c r="I14" s="76"/>
      <c r="J14" s="76">
        <v>108</v>
      </c>
      <c r="K14" s="76">
        <v>113</v>
      </c>
      <c r="L14" s="79"/>
      <c r="M14" s="30" t="s">
        <v>133</v>
      </c>
      <c r="N14" s="31">
        <v>23</v>
      </c>
      <c r="O14" s="78">
        <v>104.75</v>
      </c>
      <c r="P14" s="75">
        <f>(O14-71)*0.7</f>
        <v>23.625</v>
      </c>
    </row>
    <row r="15" spans="1:16" ht="18" customHeight="1">
      <c r="A15" s="23">
        <f>A14+1</f>
        <v>11</v>
      </c>
      <c r="B15" s="24" t="s">
        <v>54</v>
      </c>
      <c r="C15" s="25" t="s">
        <v>55</v>
      </c>
      <c r="D15" s="26">
        <v>104</v>
      </c>
      <c r="E15" s="76"/>
      <c r="F15" s="76"/>
      <c r="G15" s="76"/>
      <c r="H15" s="76"/>
      <c r="I15" s="76">
        <v>116</v>
      </c>
      <c r="J15" s="76"/>
      <c r="K15" s="76"/>
      <c r="L15" s="77"/>
      <c r="M15" s="30"/>
      <c r="N15" s="31">
        <v>27</v>
      </c>
      <c r="O15" s="78">
        <v>116</v>
      </c>
      <c r="P15" s="75" t="s">
        <v>21</v>
      </c>
    </row>
    <row r="16" spans="1:16" ht="18" customHeight="1">
      <c r="A16" s="23">
        <f>A15+1</f>
        <v>12</v>
      </c>
      <c r="B16" s="24" t="s">
        <v>57</v>
      </c>
      <c r="C16" s="25" t="s">
        <v>58</v>
      </c>
      <c r="D16" s="26">
        <v>83.85714285714286</v>
      </c>
      <c r="E16" s="76">
        <v>88</v>
      </c>
      <c r="F16" s="76">
        <v>77</v>
      </c>
      <c r="G16" s="76">
        <v>95</v>
      </c>
      <c r="H16" s="76">
        <v>84</v>
      </c>
      <c r="I16" s="76">
        <v>87</v>
      </c>
      <c r="J16" s="76">
        <v>84</v>
      </c>
      <c r="K16" s="76">
        <v>81</v>
      </c>
      <c r="L16" s="79">
        <v>85</v>
      </c>
      <c r="M16" s="30"/>
      <c r="N16" s="31">
        <v>4</v>
      </c>
      <c r="O16" s="78">
        <f>SUM(E16:L16)/8</f>
        <v>85.125</v>
      </c>
      <c r="P16" s="75">
        <f>O16-71</f>
        <v>14.125</v>
      </c>
    </row>
    <row r="17" spans="1:16" ht="18" customHeight="1">
      <c r="A17" s="23">
        <f>A16+1</f>
        <v>13</v>
      </c>
      <c r="B17" s="24" t="s">
        <v>57</v>
      </c>
      <c r="C17" s="25" t="s">
        <v>32</v>
      </c>
      <c r="D17" s="26">
        <v>122.5</v>
      </c>
      <c r="E17" s="76"/>
      <c r="F17" s="76"/>
      <c r="G17" s="76"/>
      <c r="H17" s="76"/>
      <c r="I17" s="76"/>
      <c r="J17" s="76"/>
      <c r="K17" s="76"/>
      <c r="L17" s="79"/>
      <c r="M17" s="30"/>
      <c r="N17" s="31" t="s">
        <v>21</v>
      </c>
      <c r="O17" s="78"/>
      <c r="P17" s="75" t="s">
        <v>21</v>
      </c>
    </row>
    <row r="18" spans="1:16" ht="18" customHeight="1">
      <c r="A18" s="23">
        <f>A17+1</f>
        <v>14</v>
      </c>
      <c r="B18" s="24" t="s">
        <v>59</v>
      </c>
      <c r="C18" s="25" t="s">
        <v>60</v>
      </c>
      <c r="D18" s="26">
        <v>114.66666666666667</v>
      </c>
      <c r="E18" s="76">
        <v>131</v>
      </c>
      <c r="F18" s="76">
        <v>111</v>
      </c>
      <c r="G18" s="76">
        <v>115</v>
      </c>
      <c r="H18" s="76"/>
      <c r="I18" s="76">
        <v>113</v>
      </c>
      <c r="J18" s="76"/>
      <c r="K18" s="76"/>
      <c r="L18" s="79"/>
      <c r="M18" s="30"/>
      <c r="N18" s="31">
        <v>32</v>
      </c>
      <c r="O18" s="78">
        <v>117.5</v>
      </c>
      <c r="P18" s="75">
        <v>40</v>
      </c>
    </row>
    <row r="19" spans="1:16" ht="18" customHeight="1">
      <c r="A19" s="23">
        <f>A18+1</f>
        <v>15</v>
      </c>
      <c r="B19" s="24" t="s">
        <v>63</v>
      </c>
      <c r="C19" s="25" t="s">
        <v>64</v>
      </c>
      <c r="D19" s="26">
        <v>95.75</v>
      </c>
      <c r="E19" s="76">
        <v>114</v>
      </c>
      <c r="F19" s="76">
        <v>96</v>
      </c>
      <c r="G19" s="76">
        <v>93</v>
      </c>
      <c r="H19" s="76">
        <v>92</v>
      </c>
      <c r="I19" s="76"/>
      <c r="J19" s="76"/>
      <c r="K19" s="76"/>
      <c r="L19" s="77"/>
      <c r="M19" s="30"/>
      <c r="N19" s="31">
        <v>17.325</v>
      </c>
      <c r="O19" s="78">
        <v>98.75</v>
      </c>
      <c r="P19" s="75">
        <f>O19-71</f>
        <v>27.75</v>
      </c>
    </row>
    <row r="20" spans="1:16" ht="18" customHeight="1">
      <c r="A20" s="23">
        <f>A19+1</f>
        <v>16</v>
      </c>
      <c r="B20" s="24" t="s">
        <v>66</v>
      </c>
      <c r="C20" s="25" t="s">
        <v>27</v>
      </c>
      <c r="D20" s="26">
        <v>98</v>
      </c>
      <c r="E20" s="76">
        <v>100</v>
      </c>
      <c r="F20" s="76">
        <v>100</v>
      </c>
      <c r="G20" s="76">
        <v>93</v>
      </c>
      <c r="H20" s="76"/>
      <c r="I20" s="76">
        <v>104</v>
      </c>
      <c r="J20" s="76">
        <v>103</v>
      </c>
      <c r="K20" s="76">
        <v>106</v>
      </c>
      <c r="L20" s="77"/>
      <c r="M20" s="30"/>
      <c r="N20" s="31">
        <v>18.9</v>
      </c>
      <c r="O20" s="78">
        <v>101</v>
      </c>
      <c r="P20" s="75">
        <f>O20-71</f>
        <v>30</v>
      </c>
    </row>
    <row r="21" spans="1:16" ht="18" customHeight="1">
      <c r="A21" s="23">
        <f>A20+1</f>
        <v>17</v>
      </c>
      <c r="B21" s="24" t="s">
        <v>67</v>
      </c>
      <c r="C21" s="25" t="s">
        <v>68</v>
      </c>
      <c r="D21" s="26">
        <v>88.16666666666667</v>
      </c>
      <c r="E21" s="76">
        <v>102</v>
      </c>
      <c r="F21" s="76"/>
      <c r="G21" s="76">
        <v>92</v>
      </c>
      <c r="H21" s="76">
        <v>90</v>
      </c>
      <c r="I21" s="76">
        <v>94</v>
      </c>
      <c r="J21" s="76">
        <v>82</v>
      </c>
      <c r="K21" s="76"/>
      <c r="L21" s="77"/>
      <c r="M21" s="30" t="s">
        <v>138</v>
      </c>
      <c r="N21" s="31">
        <v>6</v>
      </c>
      <c r="O21" s="78">
        <v>92</v>
      </c>
      <c r="P21" s="75">
        <f>(O21-71)*0.7</f>
        <v>14.7</v>
      </c>
    </row>
    <row r="22" spans="1:16" ht="18" customHeight="1">
      <c r="A22" s="23">
        <f>A21+1</f>
        <v>18</v>
      </c>
      <c r="B22" s="24" t="s">
        <v>67</v>
      </c>
      <c r="C22" s="25" t="s">
        <v>25</v>
      </c>
      <c r="D22" s="26">
        <v>81.5</v>
      </c>
      <c r="E22" s="76">
        <v>89</v>
      </c>
      <c r="F22" s="76">
        <v>78</v>
      </c>
      <c r="G22" s="76"/>
      <c r="H22" s="76">
        <v>83</v>
      </c>
      <c r="I22" s="76">
        <v>77</v>
      </c>
      <c r="J22" s="76">
        <v>77</v>
      </c>
      <c r="K22" s="76">
        <v>81</v>
      </c>
      <c r="L22" s="77">
        <v>84</v>
      </c>
      <c r="M22" s="30" t="s">
        <v>134</v>
      </c>
      <c r="N22" s="31">
        <v>3</v>
      </c>
      <c r="O22" s="78">
        <f>SUM(E22:L22)/7</f>
        <v>81.28571428571429</v>
      </c>
      <c r="P22" s="75">
        <f>(O22-71)*0.7</f>
        <v>7.200000000000004</v>
      </c>
    </row>
    <row r="23" spans="1:16" ht="18" customHeight="1">
      <c r="A23" s="23">
        <f>A22+1</f>
        <v>19</v>
      </c>
      <c r="B23" s="24" t="s">
        <v>70</v>
      </c>
      <c r="C23" s="25" t="s">
        <v>31</v>
      </c>
      <c r="D23" s="26">
        <v>85.5</v>
      </c>
      <c r="E23" s="76"/>
      <c r="F23" s="76"/>
      <c r="G23" s="76"/>
      <c r="H23" s="76"/>
      <c r="I23" s="76">
        <v>91</v>
      </c>
      <c r="J23" s="76"/>
      <c r="K23" s="76"/>
      <c r="L23" s="77">
        <v>88</v>
      </c>
      <c r="M23" s="30"/>
      <c r="N23" s="31">
        <v>12</v>
      </c>
      <c r="O23" s="78">
        <f>SUM(E23:L23)/2</f>
        <v>89.5</v>
      </c>
      <c r="P23" s="75" t="s">
        <v>21</v>
      </c>
    </row>
    <row r="24" spans="1:16" ht="18" customHeight="1">
      <c r="A24" s="23">
        <f>A23+1</f>
        <v>20</v>
      </c>
      <c r="B24" s="24" t="s">
        <v>74</v>
      </c>
      <c r="C24" s="25" t="s">
        <v>75</v>
      </c>
      <c r="D24" s="26">
        <v>89</v>
      </c>
      <c r="E24" s="76"/>
      <c r="F24" s="76"/>
      <c r="G24" s="76"/>
      <c r="H24" s="76">
        <v>96</v>
      </c>
      <c r="I24" s="76">
        <v>99</v>
      </c>
      <c r="J24" s="76"/>
      <c r="K24" s="76"/>
      <c r="L24" s="77"/>
      <c r="M24" s="30"/>
      <c r="N24" s="31">
        <v>21</v>
      </c>
      <c r="O24" s="78">
        <v>97.5</v>
      </c>
      <c r="P24" s="75" t="s">
        <v>21</v>
      </c>
    </row>
    <row r="25" spans="1:16" ht="18" customHeight="1">
      <c r="A25" s="23">
        <f>A24+1</f>
        <v>21</v>
      </c>
      <c r="B25" s="24" t="s">
        <v>76</v>
      </c>
      <c r="C25" s="25" t="s">
        <v>77</v>
      </c>
      <c r="D25" s="26">
        <v>93</v>
      </c>
      <c r="E25" s="76"/>
      <c r="F25" s="76">
        <v>88</v>
      </c>
      <c r="G25" s="76">
        <v>90</v>
      </c>
      <c r="H25" s="76"/>
      <c r="I25" s="76">
        <v>87</v>
      </c>
      <c r="J25" s="76">
        <v>92</v>
      </c>
      <c r="K25" s="76"/>
      <c r="L25" s="77">
        <v>85</v>
      </c>
      <c r="M25" s="30" t="s">
        <v>137</v>
      </c>
      <c r="N25" s="31">
        <v>10</v>
      </c>
      <c r="O25" s="78">
        <f>SUM(E25:L25)/5</f>
        <v>88.4</v>
      </c>
      <c r="P25" s="75">
        <f>(O25-71)*0.7</f>
        <v>12.180000000000003</v>
      </c>
    </row>
    <row r="26" spans="1:16" ht="18" customHeight="1">
      <c r="A26" s="23">
        <f>A25+1</f>
        <v>22</v>
      </c>
      <c r="B26" s="24" t="s">
        <v>78</v>
      </c>
      <c r="C26" s="25" t="s">
        <v>79</v>
      </c>
      <c r="D26" s="26">
        <v>95.33333333333333</v>
      </c>
      <c r="E26" s="76"/>
      <c r="F26" s="76">
        <v>99</v>
      </c>
      <c r="G26" s="76"/>
      <c r="H26" s="76"/>
      <c r="I26" s="76">
        <v>101</v>
      </c>
      <c r="J26" s="76"/>
      <c r="K26" s="76">
        <v>103</v>
      </c>
      <c r="L26" s="77"/>
      <c r="M26" s="30"/>
      <c r="N26" s="31">
        <v>24.33333333333333</v>
      </c>
      <c r="O26" s="78">
        <v>101</v>
      </c>
      <c r="P26" s="75">
        <f>O26-71</f>
        <v>30</v>
      </c>
    </row>
    <row r="27" spans="1:16" ht="18" customHeight="1">
      <c r="A27" s="23">
        <f>A26+1</f>
        <v>23</v>
      </c>
      <c r="B27" s="24" t="s">
        <v>80</v>
      </c>
      <c r="C27" s="25" t="s">
        <v>79</v>
      </c>
      <c r="D27" s="26"/>
      <c r="E27" s="76"/>
      <c r="F27" s="76"/>
      <c r="G27" s="76"/>
      <c r="H27" s="76"/>
      <c r="I27" s="76"/>
      <c r="J27" s="76"/>
      <c r="K27" s="76"/>
      <c r="L27" s="79"/>
      <c r="M27" s="30"/>
      <c r="N27" s="31" t="s">
        <v>21</v>
      </c>
      <c r="O27" s="78"/>
      <c r="P27" s="75" t="s">
        <v>21</v>
      </c>
    </row>
    <row r="28" spans="1:16" ht="18" customHeight="1">
      <c r="A28" s="23">
        <f>A27+1</f>
        <v>24</v>
      </c>
      <c r="B28" s="24" t="s">
        <v>81</v>
      </c>
      <c r="C28" s="25" t="s">
        <v>82</v>
      </c>
      <c r="D28" s="26">
        <v>86.28571428571429</v>
      </c>
      <c r="E28" s="76">
        <v>91</v>
      </c>
      <c r="F28" s="76">
        <v>94</v>
      </c>
      <c r="G28" s="76">
        <v>94</v>
      </c>
      <c r="H28" s="76"/>
      <c r="I28" s="76"/>
      <c r="J28" s="76"/>
      <c r="K28" s="76"/>
      <c r="L28" s="77"/>
      <c r="M28" s="30"/>
      <c r="N28" s="31">
        <v>15.285714285714292</v>
      </c>
      <c r="O28" s="78">
        <v>93</v>
      </c>
      <c r="P28" s="75">
        <f>O28-71</f>
        <v>22</v>
      </c>
    </row>
    <row r="29" spans="1:16" ht="18" customHeight="1">
      <c r="A29" s="23">
        <f>A28+1</f>
        <v>25</v>
      </c>
      <c r="B29" s="24" t="s">
        <v>83</v>
      </c>
      <c r="C29" s="25" t="s">
        <v>84</v>
      </c>
      <c r="D29" s="26">
        <v>111.16666666666667</v>
      </c>
      <c r="E29" s="76">
        <v>110</v>
      </c>
      <c r="F29" s="76"/>
      <c r="G29" s="76"/>
      <c r="H29" s="76"/>
      <c r="I29" s="76"/>
      <c r="J29" s="76"/>
      <c r="K29" s="76"/>
      <c r="L29" s="77"/>
      <c r="M29" s="30"/>
      <c r="N29" s="31">
        <v>28.116666666666667</v>
      </c>
      <c r="O29" s="78">
        <v>110</v>
      </c>
      <c r="P29" s="75" t="s">
        <v>21</v>
      </c>
    </row>
    <row r="30" spans="1:16" ht="18" customHeight="1">
      <c r="A30" s="23">
        <f>A29+1</f>
        <v>26</v>
      </c>
      <c r="B30" s="24" t="s">
        <v>85</v>
      </c>
      <c r="C30" s="25" t="s">
        <v>32</v>
      </c>
      <c r="D30" s="26">
        <v>93.5</v>
      </c>
      <c r="E30" s="76"/>
      <c r="F30" s="76">
        <v>92</v>
      </c>
      <c r="G30" s="76">
        <v>90</v>
      </c>
      <c r="H30" s="76"/>
      <c r="I30" s="76"/>
      <c r="J30" s="76"/>
      <c r="K30" s="76">
        <v>96</v>
      </c>
      <c r="L30" s="77"/>
      <c r="M30" s="30"/>
      <c r="N30" s="31">
        <v>19</v>
      </c>
      <c r="O30" s="78">
        <v>92.66666666666667</v>
      </c>
      <c r="P30" s="75">
        <f>O30-71</f>
        <v>21.66666666666667</v>
      </c>
    </row>
    <row r="31" spans="1:16" ht="18" customHeight="1">
      <c r="A31" s="23">
        <f>A30+1</f>
        <v>27</v>
      </c>
      <c r="B31" s="24" t="s">
        <v>86</v>
      </c>
      <c r="C31" s="25" t="s">
        <v>32</v>
      </c>
      <c r="D31" s="26">
        <v>114.5</v>
      </c>
      <c r="E31" s="76"/>
      <c r="F31" s="76"/>
      <c r="G31" s="76">
        <v>107</v>
      </c>
      <c r="H31" s="76"/>
      <c r="I31" s="76"/>
      <c r="J31" s="76"/>
      <c r="K31" s="76"/>
      <c r="L31" s="77"/>
      <c r="M31" s="30"/>
      <c r="N31" s="31">
        <v>31</v>
      </c>
      <c r="O31" s="78">
        <v>107</v>
      </c>
      <c r="P31" s="75" t="s">
        <v>21</v>
      </c>
    </row>
    <row r="32" spans="1:16" ht="18" customHeight="1">
      <c r="A32" s="23">
        <f>A31+1</f>
        <v>28</v>
      </c>
      <c r="B32" s="24" t="s">
        <v>87</v>
      </c>
      <c r="C32" s="25" t="s">
        <v>147</v>
      </c>
      <c r="D32" s="26"/>
      <c r="E32" s="76">
        <v>96</v>
      </c>
      <c r="F32" s="76">
        <v>96</v>
      </c>
      <c r="G32" s="76">
        <v>104</v>
      </c>
      <c r="H32" s="76"/>
      <c r="I32" s="76">
        <v>98</v>
      </c>
      <c r="J32" s="76">
        <v>101</v>
      </c>
      <c r="K32" s="76">
        <v>92</v>
      </c>
      <c r="L32" s="77"/>
      <c r="M32" s="30"/>
      <c r="N32" s="31">
        <v>21</v>
      </c>
      <c r="O32" s="78">
        <v>97.83333333333333</v>
      </c>
      <c r="P32" s="75">
        <f>O32-71</f>
        <v>26.83333333333333</v>
      </c>
    </row>
    <row r="33" spans="1:16" ht="18" customHeight="1">
      <c r="A33" s="23">
        <f>A32+1</f>
        <v>29</v>
      </c>
      <c r="B33" s="24" t="s">
        <v>148</v>
      </c>
      <c r="C33" s="25" t="s">
        <v>62</v>
      </c>
      <c r="D33" s="26"/>
      <c r="E33" s="76">
        <v>114</v>
      </c>
      <c r="F33" s="76"/>
      <c r="G33" s="76"/>
      <c r="H33" s="76"/>
      <c r="I33" s="76"/>
      <c r="J33" s="76"/>
      <c r="K33" s="76"/>
      <c r="L33" s="77"/>
      <c r="M33" s="30"/>
      <c r="N33" s="31">
        <v>36</v>
      </c>
      <c r="O33" s="78">
        <v>114</v>
      </c>
      <c r="P33" s="75" t="s">
        <v>21</v>
      </c>
    </row>
    <row r="34" spans="1:16" ht="18" customHeight="1">
      <c r="A34" s="23">
        <f>A33+1</f>
        <v>30</v>
      </c>
      <c r="B34" s="24" t="s">
        <v>149</v>
      </c>
      <c r="C34" s="25" t="s">
        <v>23</v>
      </c>
      <c r="D34" s="26"/>
      <c r="E34" s="76"/>
      <c r="F34" s="76"/>
      <c r="G34" s="76"/>
      <c r="H34" s="76">
        <v>90</v>
      </c>
      <c r="I34" s="76"/>
      <c r="J34" s="76">
        <v>99</v>
      </c>
      <c r="K34" s="76"/>
      <c r="L34" s="77">
        <v>95</v>
      </c>
      <c r="M34" s="30"/>
      <c r="N34" s="31">
        <v>16</v>
      </c>
      <c r="O34" s="78">
        <f>SUM(E34:L34)/3</f>
        <v>94.66666666666667</v>
      </c>
      <c r="P34" s="75" t="s">
        <v>21</v>
      </c>
    </row>
    <row r="35" spans="1:16" ht="18" customHeight="1">
      <c r="A35" s="23">
        <f>A34+1</f>
        <v>31</v>
      </c>
      <c r="B35" s="24" t="s">
        <v>89</v>
      </c>
      <c r="C35" s="25" t="s">
        <v>90</v>
      </c>
      <c r="D35" s="26">
        <v>92</v>
      </c>
      <c r="E35" s="76"/>
      <c r="F35" s="76">
        <v>93</v>
      </c>
      <c r="G35" s="76"/>
      <c r="H35" s="76">
        <v>90</v>
      </c>
      <c r="I35" s="76"/>
      <c r="J35" s="76"/>
      <c r="K35" s="76"/>
      <c r="L35" s="77"/>
      <c r="M35" s="30"/>
      <c r="N35" s="31">
        <v>17</v>
      </c>
      <c r="O35" s="78">
        <v>91.5</v>
      </c>
      <c r="P35" s="75" t="s">
        <v>21</v>
      </c>
    </row>
    <row r="36" spans="1:16" ht="18" customHeight="1">
      <c r="A36" s="23">
        <f>A35+1</f>
        <v>32</v>
      </c>
      <c r="B36" s="38" t="s">
        <v>150</v>
      </c>
      <c r="C36" s="39" t="s">
        <v>151</v>
      </c>
      <c r="D36" s="26"/>
      <c r="E36" s="76"/>
      <c r="F36" s="76"/>
      <c r="G36" s="76"/>
      <c r="H36" s="76"/>
      <c r="I36" s="76">
        <v>100</v>
      </c>
      <c r="J36" s="76"/>
      <c r="K36" s="76"/>
      <c r="L36" s="77"/>
      <c r="M36" s="30"/>
      <c r="N36" s="31">
        <v>23</v>
      </c>
      <c r="O36" s="78">
        <v>100</v>
      </c>
      <c r="P36" s="75" t="s">
        <v>21</v>
      </c>
    </row>
    <row r="37" spans="1:16" ht="18" customHeight="1">
      <c r="A37" s="23">
        <f>A36+1</f>
        <v>33</v>
      </c>
      <c r="B37" s="38" t="s">
        <v>94</v>
      </c>
      <c r="C37" s="39" t="s">
        <v>31</v>
      </c>
      <c r="D37" s="37">
        <v>104.16666666666667</v>
      </c>
      <c r="E37" s="80">
        <v>105</v>
      </c>
      <c r="F37" s="80">
        <v>102</v>
      </c>
      <c r="G37" s="80">
        <v>90</v>
      </c>
      <c r="H37" s="80">
        <v>104</v>
      </c>
      <c r="I37" s="80"/>
      <c r="J37" s="80">
        <v>93</v>
      </c>
      <c r="K37" s="80">
        <v>90</v>
      </c>
      <c r="L37" s="81">
        <v>107</v>
      </c>
      <c r="M37" s="42" t="s">
        <v>135</v>
      </c>
      <c r="N37" s="31">
        <v>13</v>
      </c>
      <c r="O37" s="78">
        <f>SUM(E37:L37)/7</f>
        <v>98.71428571428571</v>
      </c>
      <c r="P37" s="75">
        <f>(O37-71)*0.7</f>
        <v>19.399999999999995</v>
      </c>
    </row>
    <row r="38" spans="1:16" ht="18" customHeight="1">
      <c r="A38" s="23">
        <f>A37+1</f>
        <v>34</v>
      </c>
      <c r="B38" s="38" t="s">
        <v>152</v>
      </c>
      <c r="C38" s="39" t="s">
        <v>153</v>
      </c>
      <c r="D38" s="37"/>
      <c r="E38" s="80"/>
      <c r="F38" s="80">
        <v>109</v>
      </c>
      <c r="G38" s="80"/>
      <c r="H38" s="80">
        <v>125</v>
      </c>
      <c r="I38" s="80">
        <v>121</v>
      </c>
      <c r="J38" s="80">
        <v>112</v>
      </c>
      <c r="K38" s="80">
        <v>87</v>
      </c>
      <c r="L38" s="81">
        <v>102</v>
      </c>
      <c r="M38" s="42" t="s">
        <v>139</v>
      </c>
      <c r="N38" s="31">
        <v>6</v>
      </c>
      <c r="O38" s="78">
        <f>SUM(E38:L38)/6</f>
        <v>109.33333333333333</v>
      </c>
      <c r="P38" s="75">
        <f>(O38-71)*0.7</f>
        <v>26.83333333333333</v>
      </c>
    </row>
    <row r="39" spans="1:16" ht="18" customHeight="1">
      <c r="A39" s="23">
        <f>A38+1</f>
        <v>35</v>
      </c>
      <c r="B39" s="38" t="s">
        <v>154</v>
      </c>
      <c r="C39" s="39" t="s">
        <v>155</v>
      </c>
      <c r="D39" s="37"/>
      <c r="E39" s="80"/>
      <c r="F39" s="80"/>
      <c r="G39" s="80"/>
      <c r="H39" s="80"/>
      <c r="I39" s="80">
        <v>93</v>
      </c>
      <c r="J39" s="80"/>
      <c r="K39" s="80"/>
      <c r="L39" s="81"/>
      <c r="M39" s="42"/>
      <c r="N39" s="31">
        <v>17</v>
      </c>
      <c r="O39" s="78">
        <v>93</v>
      </c>
      <c r="P39" s="75" t="s">
        <v>21</v>
      </c>
    </row>
    <row r="40" spans="1:16" ht="18" customHeight="1">
      <c r="A40" s="23">
        <f>A39+1</f>
        <v>36</v>
      </c>
      <c r="B40" s="38" t="s">
        <v>101</v>
      </c>
      <c r="C40" s="39" t="s">
        <v>25</v>
      </c>
      <c r="D40" s="37">
        <v>92</v>
      </c>
      <c r="E40" s="80"/>
      <c r="F40" s="80"/>
      <c r="G40" s="80"/>
      <c r="H40" s="80">
        <v>95</v>
      </c>
      <c r="I40" s="80">
        <v>99</v>
      </c>
      <c r="J40" s="80"/>
      <c r="K40" s="80"/>
      <c r="L40" s="81"/>
      <c r="M40" s="42"/>
      <c r="N40" s="31">
        <v>14.7</v>
      </c>
      <c r="O40" s="78">
        <v>97</v>
      </c>
      <c r="P40" s="75" t="s">
        <v>21</v>
      </c>
    </row>
    <row r="41" spans="1:16" ht="18" customHeight="1">
      <c r="A41" s="23">
        <f>A40+1</f>
        <v>37</v>
      </c>
      <c r="B41" s="38" t="s">
        <v>102</v>
      </c>
      <c r="C41" s="39" t="s">
        <v>25</v>
      </c>
      <c r="D41" s="37">
        <v>81</v>
      </c>
      <c r="E41" s="80"/>
      <c r="F41" s="80"/>
      <c r="G41" s="80">
        <v>84</v>
      </c>
      <c r="H41" s="80">
        <v>79</v>
      </c>
      <c r="I41" s="80">
        <v>84</v>
      </c>
      <c r="J41" s="80"/>
      <c r="K41" s="80"/>
      <c r="L41" s="81"/>
      <c r="M41" s="42"/>
      <c r="N41" s="31">
        <v>6</v>
      </c>
      <c r="O41" s="78">
        <v>82.33333333333333</v>
      </c>
      <c r="P41" s="75">
        <f>O41-71</f>
        <v>11.333333333333329</v>
      </c>
    </row>
    <row r="42" spans="1:16" ht="18" customHeight="1">
      <c r="A42" s="23">
        <f>A41+1</f>
        <v>38</v>
      </c>
      <c r="B42" s="38" t="s">
        <v>103</v>
      </c>
      <c r="C42" s="39" t="s">
        <v>29</v>
      </c>
      <c r="D42" s="37">
        <v>106.5</v>
      </c>
      <c r="E42" s="80"/>
      <c r="F42" s="80"/>
      <c r="G42" s="80">
        <v>101</v>
      </c>
      <c r="H42" s="80"/>
      <c r="I42" s="80">
        <v>113</v>
      </c>
      <c r="J42" s="80">
        <v>104</v>
      </c>
      <c r="K42" s="80">
        <v>111</v>
      </c>
      <c r="L42" s="81"/>
      <c r="M42" s="42"/>
      <c r="N42" s="31">
        <v>30</v>
      </c>
      <c r="O42" s="78">
        <v>107.25</v>
      </c>
      <c r="P42" s="75">
        <f>O42-71</f>
        <v>36.25</v>
      </c>
    </row>
    <row r="43" spans="1:16" ht="18" customHeight="1">
      <c r="A43" s="23">
        <f>A42+1</f>
        <v>39</v>
      </c>
      <c r="B43" s="38" t="s">
        <v>104</v>
      </c>
      <c r="C43" s="39" t="s">
        <v>31</v>
      </c>
      <c r="D43" s="37">
        <v>93</v>
      </c>
      <c r="E43" s="80"/>
      <c r="F43" s="80"/>
      <c r="G43" s="80">
        <v>93</v>
      </c>
      <c r="H43" s="80">
        <v>93</v>
      </c>
      <c r="I43" s="80">
        <v>98</v>
      </c>
      <c r="J43" s="80">
        <v>88</v>
      </c>
      <c r="K43" s="80">
        <v>94</v>
      </c>
      <c r="L43" s="81">
        <v>91</v>
      </c>
      <c r="M43" s="42"/>
      <c r="N43" s="31">
        <v>13</v>
      </c>
      <c r="O43" s="78">
        <f>SUM(E43:L43)/6</f>
        <v>92.83333333333333</v>
      </c>
      <c r="P43" s="75">
        <f>O43-71</f>
        <v>21.83333333333333</v>
      </c>
    </row>
    <row r="44" spans="1:16" ht="18" customHeight="1">
      <c r="A44" s="23">
        <f>A43+1</f>
        <v>40</v>
      </c>
      <c r="B44" s="38" t="s">
        <v>105</v>
      </c>
      <c r="C44" s="39" t="s">
        <v>106</v>
      </c>
      <c r="D44" s="37">
        <v>100</v>
      </c>
      <c r="E44" s="80"/>
      <c r="F44" s="80"/>
      <c r="G44" s="80"/>
      <c r="H44" s="80"/>
      <c r="I44" s="80"/>
      <c r="J44" s="80"/>
      <c r="K44" s="80">
        <v>86</v>
      </c>
      <c r="L44" s="81">
        <v>95</v>
      </c>
      <c r="M44" s="42"/>
      <c r="N44" s="31">
        <v>9</v>
      </c>
      <c r="O44" s="78">
        <f>SUM(E44:L44)/2</f>
        <v>90.5</v>
      </c>
      <c r="P44" s="75" t="s">
        <v>21</v>
      </c>
    </row>
    <row r="45" spans="1:16" ht="18" customHeight="1">
      <c r="A45" s="23">
        <f>A44+1</f>
        <v>41</v>
      </c>
      <c r="B45" s="38" t="s">
        <v>156</v>
      </c>
      <c r="C45" s="39" t="s">
        <v>58</v>
      </c>
      <c r="D45" s="37"/>
      <c r="E45" s="80">
        <v>107</v>
      </c>
      <c r="F45" s="80">
        <v>100</v>
      </c>
      <c r="G45" s="80">
        <v>108</v>
      </c>
      <c r="H45" s="80">
        <v>97</v>
      </c>
      <c r="I45" s="80">
        <v>106</v>
      </c>
      <c r="J45" s="80"/>
      <c r="K45" s="80"/>
      <c r="L45" s="81"/>
      <c r="M45" s="42" t="s">
        <v>136</v>
      </c>
      <c r="N45" s="31">
        <v>17</v>
      </c>
      <c r="O45" s="78">
        <v>103.6</v>
      </c>
      <c r="P45" s="75">
        <f>(O45-71)*0.7</f>
        <v>22.819999999999993</v>
      </c>
    </row>
    <row r="46" spans="1:16" ht="18" customHeight="1">
      <c r="A46" s="23">
        <f>A45+1</f>
        <v>42</v>
      </c>
      <c r="B46" s="38" t="s">
        <v>107</v>
      </c>
      <c r="C46" s="39" t="s">
        <v>108</v>
      </c>
      <c r="D46" s="37"/>
      <c r="E46" s="80"/>
      <c r="F46" s="80"/>
      <c r="G46" s="80"/>
      <c r="H46" s="80"/>
      <c r="I46" s="80">
        <v>89</v>
      </c>
      <c r="J46" s="80"/>
      <c r="K46" s="80"/>
      <c r="L46" s="81"/>
      <c r="M46" s="42"/>
      <c r="N46" s="31">
        <v>14</v>
      </c>
      <c r="O46" s="78">
        <v>89</v>
      </c>
      <c r="P46" s="75" t="s">
        <v>21</v>
      </c>
    </row>
    <row r="47" spans="1:16" ht="18" customHeight="1">
      <c r="A47" s="23">
        <f>A46+1</f>
        <v>43</v>
      </c>
      <c r="B47" s="38" t="s">
        <v>109</v>
      </c>
      <c r="C47" s="39" t="s">
        <v>108</v>
      </c>
      <c r="D47" s="37"/>
      <c r="E47" s="80"/>
      <c r="F47" s="80"/>
      <c r="G47" s="80"/>
      <c r="H47" s="80"/>
      <c r="I47" s="80">
        <v>107</v>
      </c>
      <c r="J47" s="80"/>
      <c r="K47" s="80"/>
      <c r="L47" s="81"/>
      <c r="M47" s="42"/>
      <c r="N47" s="31">
        <v>29</v>
      </c>
      <c r="O47" s="78">
        <v>107</v>
      </c>
      <c r="P47" s="75" t="s">
        <v>21</v>
      </c>
    </row>
    <row r="48" spans="1:16" ht="18" customHeight="1">
      <c r="A48" s="23">
        <f>A47+1</f>
        <v>44</v>
      </c>
      <c r="B48" s="38" t="s">
        <v>110</v>
      </c>
      <c r="C48" s="39" t="s">
        <v>111</v>
      </c>
      <c r="D48" s="37">
        <v>104</v>
      </c>
      <c r="E48" s="80">
        <v>113</v>
      </c>
      <c r="F48" s="80"/>
      <c r="G48" s="80"/>
      <c r="H48" s="80"/>
      <c r="I48" s="80"/>
      <c r="J48" s="80"/>
      <c r="K48" s="80"/>
      <c r="L48" s="81"/>
      <c r="M48" s="42"/>
      <c r="N48" s="31">
        <v>35</v>
      </c>
      <c r="O48" s="78">
        <v>113</v>
      </c>
      <c r="P48" s="75" t="s">
        <v>21</v>
      </c>
    </row>
    <row r="49" spans="1:16" ht="18" customHeight="1">
      <c r="A49" s="23">
        <f>A48+1</f>
        <v>45</v>
      </c>
      <c r="B49" s="38" t="s">
        <v>157</v>
      </c>
      <c r="C49" s="39" t="s">
        <v>99</v>
      </c>
      <c r="D49" s="37"/>
      <c r="E49" s="80"/>
      <c r="F49" s="80"/>
      <c r="G49" s="80">
        <v>114</v>
      </c>
      <c r="H49" s="80"/>
      <c r="I49" s="80"/>
      <c r="J49" s="80"/>
      <c r="K49" s="80"/>
      <c r="L49" s="81"/>
      <c r="M49" s="42"/>
      <c r="N49" s="31">
        <v>37</v>
      </c>
      <c r="O49" s="78">
        <v>114</v>
      </c>
      <c r="P49" s="75" t="s">
        <v>21</v>
      </c>
    </row>
    <row r="50" spans="1:16" ht="18" customHeight="1">
      <c r="A50" s="23">
        <f>A49+1</f>
        <v>46</v>
      </c>
      <c r="B50" s="38" t="s">
        <v>158</v>
      </c>
      <c r="C50" s="39" t="s">
        <v>99</v>
      </c>
      <c r="D50" s="37"/>
      <c r="E50" s="80"/>
      <c r="F50" s="80"/>
      <c r="G50" s="80">
        <v>98</v>
      </c>
      <c r="H50" s="80"/>
      <c r="I50" s="80"/>
      <c r="J50" s="80"/>
      <c r="K50" s="80"/>
      <c r="L50" s="81"/>
      <c r="M50" s="42"/>
      <c r="N50" s="31">
        <v>23</v>
      </c>
      <c r="O50" s="78">
        <v>98</v>
      </c>
      <c r="P50" s="75" t="s">
        <v>21</v>
      </c>
    </row>
    <row r="51" spans="1:16" ht="18" customHeight="1">
      <c r="A51" s="23">
        <f>A50+1</f>
        <v>47</v>
      </c>
      <c r="B51" s="38" t="s">
        <v>112</v>
      </c>
      <c r="C51" s="39" t="s">
        <v>23</v>
      </c>
      <c r="D51" s="37">
        <v>122.5</v>
      </c>
      <c r="E51" s="80">
        <v>117</v>
      </c>
      <c r="F51" s="80">
        <v>112</v>
      </c>
      <c r="G51" s="80"/>
      <c r="H51" s="80">
        <v>113</v>
      </c>
      <c r="I51" s="80">
        <v>136</v>
      </c>
      <c r="J51" s="80"/>
      <c r="K51" s="80">
        <v>107</v>
      </c>
      <c r="L51" s="81">
        <v>104</v>
      </c>
      <c r="M51" s="42" t="s">
        <v>140</v>
      </c>
      <c r="N51" s="31">
        <v>22</v>
      </c>
      <c r="O51" s="78">
        <f>SUM(E51:L51)/6</f>
        <v>114.83333333333333</v>
      </c>
      <c r="P51" s="75">
        <f>(O51-71)*0.7</f>
        <v>30.683333333333326</v>
      </c>
    </row>
    <row r="52" spans="1:16" ht="18" customHeight="1">
      <c r="A52" s="23">
        <f>A51+1</f>
        <v>48</v>
      </c>
      <c r="B52" s="38" t="s">
        <v>112</v>
      </c>
      <c r="C52" s="39" t="s">
        <v>29</v>
      </c>
      <c r="D52" s="37"/>
      <c r="E52" s="80"/>
      <c r="F52" s="80"/>
      <c r="G52" s="80"/>
      <c r="H52" s="80"/>
      <c r="I52" s="80"/>
      <c r="J52" s="80">
        <v>107</v>
      </c>
      <c r="K52" s="80">
        <v>109</v>
      </c>
      <c r="L52" s="81"/>
      <c r="M52" s="42"/>
      <c r="N52" s="31">
        <v>31</v>
      </c>
      <c r="O52" s="78">
        <v>108</v>
      </c>
      <c r="P52" s="75" t="s">
        <v>21</v>
      </c>
    </row>
    <row r="53" spans="1:16" ht="18" customHeight="1">
      <c r="A53" s="23">
        <f>A52+1</f>
        <v>49</v>
      </c>
      <c r="B53" s="38" t="s">
        <v>113</v>
      </c>
      <c r="C53" s="39" t="s">
        <v>159</v>
      </c>
      <c r="D53" s="37">
        <v>88.66666666666667</v>
      </c>
      <c r="E53" s="80">
        <v>91</v>
      </c>
      <c r="F53" s="80">
        <v>87</v>
      </c>
      <c r="G53" s="80">
        <v>84</v>
      </c>
      <c r="H53" s="80">
        <v>85</v>
      </c>
      <c r="I53" s="80">
        <v>90</v>
      </c>
      <c r="J53" s="80">
        <v>90</v>
      </c>
      <c r="K53" s="80">
        <v>92</v>
      </c>
      <c r="L53" s="81">
        <v>85</v>
      </c>
      <c r="M53" s="44"/>
      <c r="N53" s="31">
        <v>10</v>
      </c>
      <c r="O53" s="78">
        <f>SUM(E53:L53)/8</f>
        <v>88</v>
      </c>
      <c r="P53" s="75">
        <f>O53-71</f>
        <v>17</v>
      </c>
    </row>
    <row r="54" spans="1:16" ht="18" customHeight="1">
      <c r="A54" s="23">
        <f>A53+1</f>
        <v>50</v>
      </c>
      <c r="B54" s="38" t="s">
        <v>116</v>
      </c>
      <c r="C54" s="39" t="s">
        <v>117</v>
      </c>
      <c r="D54" s="37">
        <v>97.57142857142857</v>
      </c>
      <c r="E54" s="80">
        <v>96</v>
      </c>
      <c r="F54" s="80">
        <v>90</v>
      </c>
      <c r="G54" s="80"/>
      <c r="H54" s="80">
        <v>99</v>
      </c>
      <c r="I54" s="80"/>
      <c r="J54" s="80"/>
      <c r="K54" s="80">
        <v>93</v>
      </c>
      <c r="L54" s="81">
        <v>95</v>
      </c>
      <c r="M54" s="42"/>
      <c r="N54" s="31">
        <v>16</v>
      </c>
      <c r="O54" s="78">
        <f>SUM(E54:L54)/5</f>
        <v>94.6</v>
      </c>
      <c r="P54" s="75">
        <f>O54-71</f>
        <v>23.599999999999994</v>
      </c>
    </row>
    <row r="55" spans="1:16" ht="18" customHeight="1">
      <c r="A55" s="45">
        <f>A54+1</f>
        <v>51</v>
      </c>
      <c r="B55" s="46" t="s">
        <v>118</v>
      </c>
      <c r="C55" s="47" t="s">
        <v>32</v>
      </c>
      <c r="D55" s="48">
        <v>120.5</v>
      </c>
      <c r="E55" s="82"/>
      <c r="F55" s="82"/>
      <c r="G55" s="82"/>
      <c r="H55" s="82"/>
      <c r="I55" s="82"/>
      <c r="J55" s="82"/>
      <c r="K55" s="82"/>
      <c r="L55" s="83"/>
      <c r="M55" s="52"/>
      <c r="N55" s="53">
        <v>40</v>
      </c>
      <c r="O55" s="84"/>
      <c r="P55" s="85" t="s">
        <v>21</v>
      </c>
    </row>
    <row r="56" spans="3:15" ht="15.75" customHeight="1">
      <c r="C56" s="1" t="s">
        <v>120</v>
      </c>
      <c r="D56" s="55">
        <v>25</v>
      </c>
      <c r="E56" s="1">
        <v>21</v>
      </c>
      <c r="F56" s="3">
        <v>23</v>
      </c>
      <c r="G56" s="3">
        <v>21</v>
      </c>
      <c r="H56" s="3">
        <v>19</v>
      </c>
      <c r="I56" s="3">
        <v>28</v>
      </c>
      <c r="J56" s="3">
        <v>17</v>
      </c>
      <c r="K56" s="3">
        <v>21</v>
      </c>
      <c r="L56" s="62">
        <v>16</v>
      </c>
      <c r="N56" s="58"/>
      <c r="O56" s="86">
        <f>SUM(E56:L56)/8</f>
        <v>20.75</v>
      </c>
    </row>
    <row r="57" spans="3:15" ht="15.75" customHeight="1">
      <c r="C57" s="1" t="s">
        <v>121</v>
      </c>
      <c r="D57" s="57">
        <v>99.55151470449006</v>
      </c>
      <c r="E57" s="87">
        <f>SUM(E5:E55)/E56</f>
        <v>94.61904761904762</v>
      </c>
      <c r="F57" s="87">
        <f>SUM(F5:F55)/F56</f>
        <v>94.04347826086956</v>
      </c>
      <c r="G57" s="87">
        <f>SUM(G5:G55)/G56</f>
        <v>93.33333333333333</v>
      </c>
      <c r="H57" s="87">
        <f>SUM(H5:H55)/H56</f>
        <v>96.78947368421052</v>
      </c>
      <c r="I57" s="87">
        <f>SUM(I5:I55)/I56</f>
        <v>101.96428571428571</v>
      </c>
      <c r="J57" s="87">
        <f>SUM(J5:J55)/J56</f>
        <v>98.6470588235294</v>
      </c>
      <c r="K57" s="87">
        <f>SUM(K5:K55)/K56</f>
        <v>98.52380952380952</v>
      </c>
      <c r="L57" s="87">
        <f>SUM(L5:L55)/L56</f>
        <v>90.3125</v>
      </c>
      <c r="N57" s="58"/>
      <c r="O57" s="86">
        <f>SUM(E57:L57)/8</f>
        <v>96.02912336988571</v>
      </c>
    </row>
    <row r="58" spans="3:15" ht="15.75" customHeight="1">
      <c r="C58" s="1" t="s">
        <v>122</v>
      </c>
      <c r="D58" s="87">
        <v>79.9</v>
      </c>
      <c r="E58" s="1">
        <v>88</v>
      </c>
      <c r="F58" s="3">
        <v>77</v>
      </c>
      <c r="G58" s="3">
        <v>84</v>
      </c>
      <c r="H58" s="55">
        <v>79</v>
      </c>
      <c r="I58" s="3">
        <v>77</v>
      </c>
      <c r="J58" s="3">
        <v>77</v>
      </c>
      <c r="K58" s="3">
        <v>81</v>
      </c>
      <c r="L58" s="62">
        <v>84</v>
      </c>
      <c r="O58" s="86">
        <f>SUM(E58:L58)/8</f>
        <v>80.875</v>
      </c>
    </row>
    <row r="59" spans="4:15" ht="12" customHeight="1">
      <c r="D59" s="3" t="s">
        <v>123</v>
      </c>
      <c r="E59" s="59" t="s">
        <v>123</v>
      </c>
      <c r="F59" s="60" t="s">
        <v>123</v>
      </c>
      <c r="G59" s="60" t="s">
        <v>123</v>
      </c>
      <c r="H59" s="60" t="s">
        <v>123</v>
      </c>
      <c r="I59" s="60" t="s">
        <v>160</v>
      </c>
      <c r="J59" s="60" t="s">
        <v>123</v>
      </c>
      <c r="K59" s="60" t="s">
        <v>123</v>
      </c>
      <c r="L59" s="60" t="s">
        <v>123</v>
      </c>
      <c r="O59" s="88">
        <f>(71*7+73)/8</f>
        <v>71.25</v>
      </c>
    </row>
  </sheetData>
  <sheetProtection selectLockedCells="1" selectUnlockedCells="1"/>
  <printOptions/>
  <pageMargins left="0.55" right="0.24027777777777778" top="0.2798611111111111" bottom="0.3298611111111111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6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2.140625" style="2" customWidth="1"/>
    <col min="3" max="3" width="12.7109375" style="1" customWidth="1"/>
    <col min="4" max="4" width="6.8515625" style="3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5.7109375" style="1" customWidth="1"/>
    <col min="13" max="13" width="0" style="1" hidden="1" customWidth="1"/>
    <col min="14" max="14" width="7.57421875" style="4" customWidth="1"/>
    <col min="15" max="15" width="7.7109375" style="4" customWidth="1"/>
    <col min="16" max="16384" width="9.140625" style="4" customWidth="1"/>
  </cols>
  <sheetData>
    <row r="1" spans="1:14" ht="13.5" customHeight="1">
      <c r="A1" s="5" t="s">
        <v>161</v>
      </c>
      <c r="N1" s="1"/>
    </row>
    <row r="2" spans="1:15" s="13" customFormat="1" ht="12.75">
      <c r="A2" s="7"/>
      <c r="B2" s="8"/>
      <c r="C2" s="7"/>
      <c r="D2" s="9"/>
      <c r="E2" s="10" t="s">
        <v>162</v>
      </c>
      <c r="F2" s="11" t="s">
        <v>163</v>
      </c>
      <c r="G2" s="11" t="s">
        <v>164</v>
      </c>
      <c r="H2" s="11">
        <v>39271</v>
      </c>
      <c r="I2" s="11">
        <v>39306</v>
      </c>
      <c r="J2" s="11">
        <v>39341</v>
      </c>
      <c r="K2" s="11">
        <v>39369</v>
      </c>
      <c r="L2" s="7"/>
      <c r="M2" s="7"/>
      <c r="N2" s="7">
        <v>2007</v>
      </c>
      <c r="O2" s="7">
        <v>2008</v>
      </c>
    </row>
    <row r="3" spans="1:15" ht="15.75" customHeight="1">
      <c r="A3" s="14" t="s">
        <v>1</v>
      </c>
      <c r="B3" s="15" t="s">
        <v>2</v>
      </c>
      <c r="C3" s="16" t="s">
        <v>3</v>
      </c>
      <c r="D3" s="17" t="s">
        <v>141</v>
      </c>
      <c r="E3" s="16" t="s">
        <v>165</v>
      </c>
      <c r="F3" s="16" t="s">
        <v>166</v>
      </c>
      <c r="G3" s="16" t="s">
        <v>167</v>
      </c>
      <c r="H3" s="16" t="s">
        <v>168</v>
      </c>
      <c r="I3" s="16" t="s">
        <v>169</v>
      </c>
      <c r="J3" s="16" t="s">
        <v>170</v>
      </c>
      <c r="K3" s="16" t="s">
        <v>171</v>
      </c>
      <c r="L3" s="20" t="s">
        <v>13</v>
      </c>
      <c r="M3" s="20" t="s">
        <v>172</v>
      </c>
      <c r="N3" s="89" t="s">
        <v>142</v>
      </c>
      <c r="O3" s="90" t="s">
        <v>173</v>
      </c>
    </row>
    <row r="4" spans="1:15" ht="15.75" customHeight="1">
      <c r="A4" s="23">
        <v>1</v>
      </c>
      <c r="B4" s="24" t="s">
        <v>19</v>
      </c>
      <c r="C4" s="25" t="s">
        <v>20</v>
      </c>
      <c r="D4" s="26">
        <v>110.6</v>
      </c>
      <c r="E4" s="76"/>
      <c r="F4" s="76">
        <v>99</v>
      </c>
      <c r="G4" s="76">
        <v>107</v>
      </c>
      <c r="H4" s="76">
        <v>117</v>
      </c>
      <c r="I4" s="76"/>
      <c r="J4" s="76">
        <v>114</v>
      </c>
      <c r="K4" s="76"/>
      <c r="L4" s="30" t="s">
        <v>166</v>
      </c>
      <c r="M4" s="78">
        <f>SUM(E4:K4)/5</f>
        <v>87.4</v>
      </c>
      <c r="N4" s="91">
        <v>24</v>
      </c>
      <c r="O4" s="75">
        <f>38*0.7</f>
        <v>26.599999999999998</v>
      </c>
    </row>
    <row r="5" spans="1:15" ht="15.75" customHeight="1">
      <c r="A5" s="23">
        <f>A4+1</f>
        <v>2</v>
      </c>
      <c r="B5" s="24" t="s">
        <v>26</v>
      </c>
      <c r="C5" s="25" t="s">
        <v>27</v>
      </c>
      <c r="D5" s="26">
        <v>115.25</v>
      </c>
      <c r="E5" s="76"/>
      <c r="F5" s="76">
        <v>112</v>
      </c>
      <c r="G5" s="76">
        <v>112</v>
      </c>
      <c r="H5" s="76">
        <v>116</v>
      </c>
      <c r="I5" s="76"/>
      <c r="J5" s="76">
        <v>107</v>
      </c>
      <c r="K5" s="76">
        <v>121</v>
      </c>
      <c r="L5" s="30"/>
      <c r="M5" s="78">
        <v>115.25</v>
      </c>
      <c r="N5" s="91">
        <v>28</v>
      </c>
      <c r="O5" s="75">
        <v>40</v>
      </c>
    </row>
    <row r="6" spans="1:15" ht="15.75" customHeight="1">
      <c r="A6" s="23">
        <f>A5+1</f>
        <v>3</v>
      </c>
      <c r="B6" s="24" t="s">
        <v>174</v>
      </c>
      <c r="C6" s="25" t="s">
        <v>175</v>
      </c>
      <c r="D6" s="26">
        <v>100</v>
      </c>
      <c r="E6" s="76"/>
      <c r="F6" s="76"/>
      <c r="G6" s="76">
        <v>86</v>
      </c>
      <c r="H6" s="76">
        <v>96</v>
      </c>
      <c r="I6" s="76">
        <v>83</v>
      </c>
      <c r="J6" s="76">
        <v>93</v>
      </c>
      <c r="K6" s="76">
        <v>93</v>
      </c>
      <c r="L6" s="30" t="s">
        <v>167</v>
      </c>
      <c r="M6" s="78">
        <f>SUM(E6:K6)/5</f>
        <v>90.2</v>
      </c>
      <c r="N6" s="91">
        <v>8</v>
      </c>
      <c r="O6" s="75">
        <f>19*0.7</f>
        <v>13.299999999999999</v>
      </c>
    </row>
    <row r="7" spans="1:15" ht="15.75" customHeight="1">
      <c r="A7" s="23">
        <f>A6+1</f>
        <v>4</v>
      </c>
      <c r="B7" s="24" t="s">
        <v>176</v>
      </c>
      <c r="C7" s="25" t="s">
        <v>177</v>
      </c>
      <c r="D7" s="26"/>
      <c r="E7" s="76">
        <v>117</v>
      </c>
      <c r="F7" s="76">
        <v>109</v>
      </c>
      <c r="G7" s="76"/>
      <c r="H7" s="76"/>
      <c r="I7" s="76"/>
      <c r="J7" s="76">
        <v>98</v>
      </c>
      <c r="K7" s="76">
        <v>111</v>
      </c>
      <c r="L7" s="30" t="s">
        <v>170</v>
      </c>
      <c r="M7" s="78">
        <f>SUM(E7:K7)/4</f>
        <v>108.75</v>
      </c>
      <c r="N7" s="91">
        <v>17</v>
      </c>
      <c r="O7" s="75">
        <f>38*0.7</f>
        <v>26.599999999999998</v>
      </c>
    </row>
    <row r="8" spans="1:15" ht="15.75" customHeight="1">
      <c r="A8" s="23">
        <f>A7+1</f>
        <v>5</v>
      </c>
      <c r="B8" s="24" t="s">
        <v>28</v>
      </c>
      <c r="C8" s="25" t="s">
        <v>29</v>
      </c>
      <c r="D8" s="26">
        <v>105</v>
      </c>
      <c r="E8" s="76"/>
      <c r="F8" s="76"/>
      <c r="G8" s="76"/>
      <c r="H8" s="76"/>
      <c r="I8" s="76"/>
      <c r="J8" s="76"/>
      <c r="K8" s="76"/>
      <c r="L8" s="30"/>
      <c r="M8" s="78">
        <v>105</v>
      </c>
      <c r="N8" s="91" t="s">
        <v>21</v>
      </c>
      <c r="O8" s="92" t="s">
        <v>21</v>
      </c>
    </row>
    <row r="9" spans="1:15" ht="15.75" customHeight="1">
      <c r="A9" s="23">
        <f>A8+1</f>
        <v>6</v>
      </c>
      <c r="B9" s="24" t="s">
        <v>28</v>
      </c>
      <c r="C9" s="25" t="s">
        <v>175</v>
      </c>
      <c r="D9" s="26"/>
      <c r="E9" s="76">
        <v>127</v>
      </c>
      <c r="F9" s="76"/>
      <c r="G9" s="76"/>
      <c r="H9" s="76"/>
      <c r="I9" s="76"/>
      <c r="J9" s="76">
        <v>134</v>
      </c>
      <c r="K9" s="76"/>
      <c r="L9" s="30"/>
      <c r="M9" s="78"/>
      <c r="N9" s="91">
        <v>40</v>
      </c>
      <c r="O9" s="75">
        <v>40</v>
      </c>
    </row>
    <row r="10" spans="1:15" ht="15.75" customHeight="1">
      <c r="A10" s="23">
        <f>A9+1</f>
        <v>7</v>
      </c>
      <c r="B10" s="24" t="s">
        <v>144</v>
      </c>
      <c r="C10" s="25" t="s">
        <v>27</v>
      </c>
      <c r="D10" s="26">
        <v>108.5</v>
      </c>
      <c r="E10" s="76"/>
      <c r="F10" s="76"/>
      <c r="G10" s="76"/>
      <c r="H10" s="76"/>
      <c r="I10" s="76"/>
      <c r="J10" s="76"/>
      <c r="K10" s="76"/>
      <c r="L10" s="30"/>
      <c r="M10" s="78">
        <v>108.5</v>
      </c>
      <c r="N10" s="91" t="s">
        <v>21</v>
      </c>
      <c r="O10" s="92" t="s">
        <v>21</v>
      </c>
    </row>
    <row r="11" spans="1:15" ht="15.75" customHeight="1">
      <c r="A11" s="23">
        <f>A10+1</f>
        <v>8</v>
      </c>
      <c r="B11" s="24" t="s">
        <v>144</v>
      </c>
      <c r="C11" s="25" t="s">
        <v>178</v>
      </c>
      <c r="D11" s="26"/>
      <c r="E11" s="76"/>
      <c r="F11" s="76"/>
      <c r="G11" s="76"/>
      <c r="H11" s="76"/>
      <c r="I11" s="76"/>
      <c r="J11" s="76">
        <v>137</v>
      </c>
      <c r="K11" s="76"/>
      <c r="L11" s="30"/>
      <c r="M11" s="78"/>
      <c r="N11" s="91">
        <v>40</v>
      </c>
      <c r="O11" s="92" t="s">
        <v>21</v>
      </c>
    </row>
    <row r="12" spans="1:15" ht="15.75" customHeight="1">
      <c r="A12" s="23">
        <f>A11+1</f>
        <v>9</v>
      </c>
      <c r="B12" s="24" t="s">
        <v>30</v>
      </c>
      <c r="C12" s="25" t="s">
        <v>32</v>
      </c>
      <c r="D12" s="26"/>
      <c r="E12" s="76"/>
      <c r="F12" s="76"/>
      <c r="G12" s="76"/>
      <c r="H12" s="76"/>
      <c r="I12" s="76"/>
      <c r="J12" s="76">
        <v>107</v>
      </c>
      <c r="K12" s="76">
        <v>96</v>
      </c>
      <c r="L12" s="30" t="s">
        <v>171</v>
      </c>
      <c r="M12" s="78">
        <f>SUM(E12:K12)/2</f>
        <v>101.5</v>
      </c>
      <c r="N12" s="91">
        <v>31</v>
      </c>
      <c r="O12" s="75">
        <v>21</v>
      </c>
    </row>
    <row r="13" spans="1:15" ht="15.75" customHeight="1">
      <c r="A13" s="23">
        <f>A12+1</f>
        <v>10</v>
      </c>
      <c r="B13" s="24" t="s">
        <v>30</v>
      </c>
      <c r="C13" s="25" t="s">
        <v>179</v>
      </c>
      <c r="D13" s="26">
        <v>97</v>
      </c>
      <c r="E13" s="76"/>
      <c r="F13" s="76"/>
      <c r="G13" s="76"/>
      <c r="H13" s="76"/>
      <c r="I13" s="76"/>
      <c r="J13" s="76"/>
      <c r="K13" s="76"/>
      <c r="L13" s="30"/>
      <c r="M13" s="78"/>
      <c r="N13" s="91">
        <v>36</v>
      </c>
      <c r="O13" s="75" t="s">
        <v>21</v>
      </c>
    </row>
    <row r="14" spans="1:15" ht="15.75" customHeight="1">
      <c r="A14" s="23">
        <f>A13+1</f>
        <v>11</v>
      </c>
      <c r="B14" s="24" t="s">
        <v>33</v>
      </c>
      <c r="C14" s="25" t="s">
        <v>29</v>
      </c>
      <c r="D14" s="26">
        <v>102.33333333333333</v>
      </c>
      <c r="E14" s="76"/>
      <c r="F14" s="76"/>
      <c r="G14" s="76"/>
      <c r="H14" s="76">
        <v>104</v>
      </c>
      <c r="I14" s="76">
        <v>97</v>
      </c>
      <c r="J14" s="76">
        <v>98</v>
      </c>
      <c r="K14" s="76">
        <v>104</v>
      </c>
      <c r="L14" s="30" t="s">
        <v>169</v>
      </c>
      <c r="M14" s="78">
        <v>102.33333333333333</v>
      </c>
      <c r="N14" s="91">
        <v>17</v>
      </c>
      <c r="O14" s="75">
        <f>30*0.7</f>
        <v>21</v>
      </c>
    </row>
    <row r="15" spans="1:15" ht="15.75" customHeight="1">
      <c r="A15" s="23">
        <f>A14+1</f>
        <v>12</v>
      </c>
      <c r="B15" s="24" t="s">
        <v>36</v>
      </c>
      <c r="C15" s="25" t="s">
        <v>23</v>
      </c>
      <c r="D15" s="26">
        <v>107.33333333333333</v>
      </c>
      <c r="E15" s="76"/>
      <c r="F15" s="76"/>
      <c r="G15" s="76"/>
      <c r="H15" s="76"/>
      <c r="I15" s="76"/>
      <c r="J15" s="76"/>
      <c r="K15" s="76"/>
      <c r="L15" s="30"/>
      <c r="M15" s="78">
        <f>SUM(E15:K15)/3</f>
        <v>0</v>
      </c>
      <c r="N15" s="91" t="s">
        <v>21</v>
      </c>
      <c r="O15" s="92" t="s">
        <v>21</v>
      </c>
    </row>
    <row r="16" spans="1:15" ht="15.75" customHeight="1">
      <c r="A16" s="23">
        <f>A15+1</f>
        <v>13</v>
      </c>
      <c r="B16" s="24" t="s">
        <v>37</v>
      </c>
      <c r="C16" s="25" t="s">
        <v>38</v>
      </c>
      <c r="D16" s="26"/>
      <c r="E16" s="76"/>
      <c r="F16" s="76"/>
      <c r="G16" s="76"/>
      <c r="H16" s="76"/>
      <c r="I16" s="76"/>
      <c r="J16" s="76"/>
      <c r="K16" s="76"/>
      <c r="L16" s="30"/>
      <c r="M16" s="78"/>
      <c r="N16" s="91" t="s">
        <v>21</v>
      </c>
      <c r="O16" s="92" t="s">
        <v>21</v>
      </c>
    </row>
    <row r="17" spans="1:15" ht="15.75" customHeight="1">
      <c r="A17" s="23">
        <f>A16+1</f>
        <v>14</v>
      </c>
      <c r="B17" s="24" t="s">
        <v>145</v>
      </c>
      <c r="C17" s="25" t="s">
        <v>146</v>
      </c>
      <c r="D17" s="26">
        <v>109</v>
      </c>
      <c r="E17" s="76">
        <v>90</v>
      </c>
      <c r="F17" s="76"/>
      <c r="G17" s="76"/>
      <c r="H17" s="76"/>
      <c r="I17" s="76"/>
      <c r="J17" s="76"/>
      <c r="K17" s="76"/>
      <c r="L17" s="30"/>
      <c r="M17" s="78">
        <v>109</v>
      </c>
      <c r="N17" s="91">
        <v>16</v>
      </c>
      <c r="O17" s="92" t="s">
        <v>21</v>
      </c>
    </row>
    <row r="18" spans="1:15" ht="15.75" customHeight="1">
      <c r="A18" s="23">
        <f>A17+1</f>
        <v>15</v>
      </c>
      <c r="B18" s="24" t="s">
        <v>180</v>
      </c>
      <c r="C18" s="25" t="s">
        <v>32</v>
      </c>
      <c r="D18" s="26"/>
      <c r="E18" s="76"/>
      <c r="F18" s="76"/>
      <c r="G18" s="76"/>
      <c r="H18" s="76"/>
      <c r="I18" s="76"/>
      <c r="J18" s="76">
        <v>106</v>
      </c>
      <c r="K18" s="76">
        <v>99</v>
      </c>
      <c r="L18" s="30"/>
      <c r="M18" s="78"/>
      <c r="N18" s="91">
        <v>30</v>
      </c>
      <c r="O18" s="75">
        <f>SUM(E18:K18)/2-71</f>
        <v>31.5</v>
      </c>
    </row>
    <row r="19" spans="1:15" ht="15.75" customHeight="1">
      <c r="A19" s="23">
        <f>A18+1</f>
        <v>16</v>
      </c>
      <c r="B19" s="24" t="s">
        <v>41</v>
      </c>
      <c r="C19" s="25" t="s">
        <v>42</v>
      </c>
      <c r="D19" s="26">
        <v>111.71428571428571</v>
      </c>
      <c r="E19" s="76"/>
      <c r="F19" s="76"/>
      <c r="G19" s="76">
        <v>114</v>
      </c>
      <c r="H19" s="76">
        <v>107</v>
      </c>
      <c r="I19" s="76"/>
      <c r="J19" s="76">
        <v>123</v>
      </c>
      <c r="K19" s="76">
        <v>121</v>
      </c>
      <c r="L19" s="30"/>
      <c r="M19" s="78">
        <f>SUM(E19:K19)/7</f>
        <v>66.42857142857143</v>
      </c>
      <c r="N19" s="91">
        <v>26</v>
      </c>
      <c r="O19" s="92">
        <v>40</v>
      </c>
    </row>
    <row r="20" spans="1:15" ht="15.75" customHeight="1">
      <c r="A20" s="23">
        <f>A19+1</f>
        <v>17</v>
      </c>
      <c r="B20" s="24" t="s">
        <v>181</v>
      </c>
      <c r="C20" s="25" t="s">
        <v>147</v>
      </c>
      <c r="D20" s="26"/>
      <c r="E20" s="76"/>
      <c r="F20" s="76"/>
      <c r="G20" s="76">
        <v>85</v>
      </c>
      <c r="H20" s="76">
        <v>92</v>
      </c>
      <c r="I20" s="76"/>
      <c r="J20" s="76">
        <v>97</v>
      </c>
      <c r="K20" s="76">
        <v>88</v>
      </c>
      <c r="L20" s="30"/>
      <c r="M20" s="78"/>
      <c r="N20" s="91">
        <v>12</v>
      </c>
      <c r="O20" s="75">
        <f>SUM(E20:K20)/4-71</f>
        <v>19.5</v>
      </c>
    </row>
    <row r="21" spans="1:15" ht="15.75" customHeight="1">
      <c r="A21" s="23">
        <f>A20+1</f>
        <v>18</v>
      </c>
      <c r="B21" s="24" t="s">
        <v>182</v>
      </c>
      <c r="C21" s="25" t="s">
        <v>177</v>
      </c>
      <c r="D21" s="26"/>
      <c r="E21" s="76"/>
      <c r="F21" s="76">
        <v>139</v>
      </c>
      <c r="G21" s="76"/>
      <c r="H21" s="76"/>
      <c r="I21" s="76"/>
      <c r="J21" s="76"/>
      <c r="K21" s="76"/>
      <c r="L21" s="30"/>
      <c r="M21" s="78"/>
      <c r="N21" s="91">
        <v>40</v>
      </c>
      <c r="O21" s="92" t="s">
        <v>21</v>
      </c>
    </row>
    <row r="22" spans="1:15" ht="15.75" customHeight="1">
      <c r="A22" s="23">
        <f>A21+1</f>
        <v>19</v>
      </c>
      <c r="B22" s="24" t="s">
        <v>183</v>
      </c>
      <c r="C22" s="25" t="s">
        <v>184</v>
      </c>
      <c r="D22" s="26"/>
      <c r="E22" s="76"/>
      <c r="F22" s="76"/>
      <c r="G22" s="76"/>
      <c r="H22" s="76"/>
      <c r="I22" s="76">
        <v>105</v>
      </c>
      <c r="J22" s="76"/>
      <c r="K22" s="76"/>
      <c r="L22" s="30"/>
      <c r="M22" s="78"/>
      <c r="N22" s="91">
        <v>29</v>
      </c>
      <c r="O22" s="92" t="s">
        <v>21</v>
      </c>
    </row>
    <row r="23" spans="1:15" ht="15.75" customHeight="1">
      <c r="A23" s="23">
        <f>A22+1</f>
        <v>20</v>
      </c>
      <c r="B23" s="24" t="s">
        <v>49</v>
      </c>
      <c r="C23" s="25" t="s">
        <v>38</v>
      </c>
      <c r="D23" s="26"/>
      <c r="E23" s="76"/>
      <c r="F23" s="76"/>
      <c r="G23" s="76">
        <v>94</v>
      </c>
      <c r="H23" s="76"/>
      <c r="I23" s="76"/>
      <c r="J23" s="76"/>
      <c r="K23" s="76"/>
      <c r="L23" s="30"/>
      <c r="M23" s="78"/>
      <c r="N23" s="91">
        <v>20</v>
      </c>
      <c r="O23" s="92" t="s">
        <v>21</v>
      </c>
    </row>
    <row r="24" spans="1:15" ht="15.75" customHeight="1">
      <c r="A24" s="23">
        <f>A23+1</f>
        <v>21</v>
      </c>
      <c r="B24" s="24" t="s">
        <v>185</v>
      </c>
      <c r="C24" s="25" t="s">
        <v>175</v>
      </c>
      <c r="D24" s="26"/>
      <c r="E24" s="76">
        <v>92</v>
      </c>
      <c r="F24" s="76"/>
      <c r="G24" s="76"/>
      <c r="H24" s="76"/>
      <c r="I24" s="76"/>
      <c r="J24" s="76"/>
      <c r="K24" s="76"/>
      <c r="L24" s="30"/>
      <c r="M24" s="78"/>
      <c r="N24" s="91">
        <v>18</v>
      </c>
      <c r="O24" s="92" t="s">
        <v>21</v>
      </c>
    </row>
    <row r="25" spans="1:15" ht="15.75" customHeight="1">
      <c r="A25" s="23">
        <f>A24+1</f>
        <v>22</v>
      </c>
      <c r="B25" s="24" t="s">
        <v>54</v>
      </c>
      <c r="C25" s="25" t="s">
        <v>55</v>
      </c>
      <c r="D25" s="26">
        <v>116</v>
      </c>
      <c r="E25" s="76"/>
      <c r="F25" s="76"/>
      <c r="G25" s="76"/>
      <c r="H25" s="76"/>
      <c r="I25" s="76"/>
      <c r="J25" s="76"/>
      <c r="K25" s="76"/>
      <c r="L25" s="30"/>
      <c r="M25" s="78">
        <v>116</v>
      </c>
      <c r="N25" s="91" t="s">
        <v>21</v>
      </c>
      <c r="O25" s="92" t="s">
        <v>21</v>
      </c>
    </row>
    <row r="26" spans="1:15" ht="15.75" customHeight="1">
      <c r="A26" s="23">
        <f>A25+1</f>
        <v>23</v>
      </c>
      <c r="B26" s="24" t="s">
        <v>186</v>
      </c>
      <c r="C26" s="25" t="s">
        <v>25</v>
      </c>
      <c r="D26" s="26"/>
      <c r="E26" s="76"/>
      <c r="F26" s="76"/>
      <c r="G26" s="76"/>
      <c r="H26" s="76"/>
      <c r="I26" s="76"/>
      <c r="J26" s="76">
        <v>99</v>
      </c>
      <c r="K26" s="76"/>
      <c r="L26" s="30"/>
      <c r="M26" s="78"/>
      <c r="N26" s="91">
        <v>24</v>
      </c>
      <c r="O26" s="92" t="s">
        <v>21</v>
      </c>
    </row>
    <row r="27" spans="1:15" ht="15.75" customHeight="1">
      <c r="A27" s="23">
        <f>A26+1</f>
        <v>24</v>
      </c>
      <c r="B27" s="24" t="s">
        <v>57</v>
      </c>
      <c r="C27" s="25" t="s">
        <v>58</v>
      </c>
      <c r="D27" s="26">
        <v>85.125</v>
      </c>
      <c r="E27" s="76"/>
      <c r="F27" s="76"/>
      <c r="G27" s="76"/>
      <c r="H27" s="76"/>
      <c r="I27" s="76"/>
      <c r="J27" s="76"/>
      <c r="K27" s="76"/>
      <c r="L27" s="30"/>
      <c r="M27" s="78">
        <f>SUM(E27:K27)/8</f>
        <v>0</v>
      </c>
      <c r="N27" s="91">
        <v>14</v>
      </c>
      <c r="O27" s="92" t="s">
        <v>21</v>
      </c>
    </row>
    <row r="28" spans="1:15" ht="15.75" customHeight="1">
      <c r="A28" s="23">
        <f>A27+1</f>
        <v>25</v>
      </c>
      <c r="B28" s="24" t="s">
        <v>57</v>
      </c>
      <c r="C28" s="25" t="s">
        <v>32</v>
      </c>
      <c r="D28" s="26"/>
      <c r="E28" s="76"/>
      <c r="F28" s="76"/>
      <c r="G28" s="76"/>
      <c r="H28" s="76"/>
      <c r="I28" s="76"/>
      <c r="J28" s="76"/>
      <c r="K28" s="76"/>
      <c r="L28" s="30"/>
      <c r="M28" s="78"/>
      <c r="N28" s="91" t="s">
        <v>21</v>
      </c>
      <c r="O28" s="92" t="s">
        <v>21</v>
      </c>
    </row>
    <row r="29" spans="1:15" ht="15.75" customHeight="1">
      <c r="A29" s="23">
        <f>A28+1</f>
        <v>26</v>
      </c>
      <c r="B29" s="24" t="s">
        <v>59</v>
      </c>
      <c r="C29" s="25" t="s">
        <v>60</v>
      </c>
      <c r="D29" s="26">
        <v>117.5</v>
      </c>
      <c r="E29" s="76"/>
      <c r="F29" s="76"/>
      <c r="G29" s="76"/>
      <c r="H29" s="76"/>
      <c r="I29" s="76"/>
      <c r="J29" s="76"/>
      <c r="K29" s="76"/>
      <c r="L29" s="30"/>
      <c r="M29" s="78">
        <v>117.5</v>
      </c>
      <c r="N29" s="91">
        <v>40</v>
      </c>
      <c r="O29" s="92" t="s">
        <v>21</v>
      </c>
    </row>
    <row r="30" spans="1:15" ht="15.75" customHeight="1">
      <c r="A30" s="23">
        <f>A29+1</f>
        <v>27</v>
      </c>
      <c r="B30" s="24" t="s">
        <v>63</v>
      </c>
      <c r="C30" s="25" t="s">
        <v>64</v>
      </c>
      <c r="D30" s="26">
        <v>98.75</v>
      </c>
      <c r="E30" s="76"/>
      <c r="F30" s="76">
        <v>104</v>
      </c>
      <c r="G30" s="76"/>
      <c r="H30" s="76"/>
      <c r="I30" s="76"/>
      <c r="J30" s="76"/>
      <c r="K30" s="76"/>
      <c r="L30" s="30"/>
      <c r="M30" s="78">
        <v>98.75</v>
      </c>
      <c r="N30" s="91">
        <f>M30-71</f>
        <v>27.75</v>
      </c>
      <c r="O30" s="92" t="s">
        <v>21</v>
      </c>
    </row>
    <row r="31" spans="1:15" ht="15.75" customHeight="1">
      <c r="A31" s="23">
        <f>A30+1</f>
        <v>28</v>
      </c>
      <c r="B31" s="24" t="s">
        <v>67</v>
      </c>
      <c r="C31" s="25" t="s">
        <v>68</v>
      </c>
      <c r="D31" s="26">
        <v>92</v>
      </c>
      <c r="E31" s="76"/>
      <c r="F31" s="76"/>
      <c r="G31" s="76">
        <v>94</v>
      </c>
      <c r="H31" s="76">
        <v>93</v>
      </c>
      <c r="I31" s="76">
        <v>92</v>
      </c>
      <c r="J31" s="76">
        <v>98</v>
      </c>
      <c r="K31" s="76">
        <v>92</v>
      </c>
      <c r="L31" s="30"/>
      <c r="M31" s="78">
        <v>92</v>
      </c>
      <c r="N31" s="91">
        <f>(M31-71)*0.7</f>
        <v>14.7</v>
      </c>
      <c r="O31" s="75">
        <f>SUM(E31:K31)/5-71</f>
        <v>22.799999999999997</v>
      </c>
    </row>
    <row r="32" spans="1:15" ht="15.75" customHeight="1">
      <c r="A32" s="23">
        <f>A31+1</f>
        <v>29</v>
      </c>
      <c r="B32" s="24" t="s">
        <v>67</v>
      </c>
      <c r="C32" s="25" t="s">
        <v>25</v>
      </c>
      <c r="D32" s="26">
        <v>81.28571428571429</v>
      </c>
      <c r="E32" s="76"/>
      <c r="F32" s="76">
        <v>81</v>
      </c>
      <c r="G32" s="76">
        <v>81</v>
      </c>
      <c r="H32" s="76">
        <v>88</v>
      </c>
      <c r="I32" s="76"/>
      <c r="J32" s="76">
        <v>84</v>
      </c>
      <c r="K32" s="76">
        <v>85</v>
      </c>
      <c r="L32" s="30"/>
      <c r="M32" s="78">
        <f>SUM(E32:K32)/7</f>
        <v>59.857142857142854</v>
      </c>
      <c r="N32" s="91">
        <v>7</v>
      </c>
      <c r="O32" s="75">
        <f>SUM(E32:K32)/5-71</f>
        <v>12.799999999999997</v>
      </c>
    </row>
    <row r="33" spans="1:15" ht="15.75" customHeight="1">
      <c r="A33" s="23">
        <f>A32+1</f>
        <v>30</v>
      </c>
      <c r="B33" s="24" t="s">
        <v>187</v>
      </c>
      <c r="C33" s="25" t="s">
        <v>188</v>
      </c>
      <c r="D33" s="26"/>
      <c r="E33" s="76">
        <v>99</v>
      </c>
      <c r="F33" s="76">
        <v>95</v>
      </c>
      <c r="G33" s="76"/>
      <c r="H33" s="76"/>
      <c r="I33" s="76">
        <v>93</v>
      </c>
      <c r="J33" s="76">
        <v>90</v>
      </c>
      <c r="K33" s="76">
        <v>100</v>
      </c>
      <c r="L33" s="30"/>
      <c r="M33" s="78"/>
      <c r="N33" s="91">
        <v>16</v>
      </c>
      <c r="O33" s="75">
        <f>SUM(E33:K33)/5-71</f>
        <v>24.400000000000006</v>
      </c>
    </row>
    <row r="34" spans="1:15" ht="15.75" customHeight="1">
      <c r="A34" s="23">
        <f>A33+1</f>
        <v>31</v>
      </c>
      <c r="B34" s="24" t="s">
        <v>70</v>
      </c>
      <c r="C34" s="25" t="s">
        <v>31</v>
      </c>
      <c r="D34" s="26">
        <v>89.5</v>
      </c>
      <c r="E34" s="76"/>
      <c r="F34" s="76"/>
      <c r="G34" s="76"/>
      <c r="H34" s="76"/>
      <c r="I34" s="76"/>
      <c r="J34" s="76"/>
      <c r="K34" s="76"/>
      <c r="L34" s="30"/>
      <c r="M34" s="78">
        <f>SUM(E34:K34)/2</f>
        <v>0</v>
      </c>
      <c r="N34" s="91" t="s">
        <v>21</v>
      </c>
      <c r="O34" s="92" t="s">
        <v>21</v>
      </c>
    </row>
    <row r="35" spans="1:15" ht="15.75" customHeight="1">
      <c r="A35" s="23">
        <f>A34+1</f>
        <v>32</v>
      </c>
      <c r="B35" s="24" t="s">
        <v>74</v>
      </c>
      <c r="C35" s="25" t="s">
        <v>75</v>
      </c>
      <c r="D35" s="26">
        <v>97.5</v>
      </c>
      <c r="E35" s="76">
        <v>89</v>
      </c>
      <c r="F35" s="76"/>
      <c r="G35" s="76"/>
      <c r="H35" s="76">
        <v>93</v>
      </c>
      <c r="I35" s="76"/>
      <c r="J35" s="76"/>
      <c r="K35" s="76"/>
      <c r="L35" s="30"/>
      <c r="M35" s="78">
        <v>97.5</v>
      </c>
      <c r="N35" s="91">
        <v>15</v>
      </c>
      <c r="O35" s="92" t="s">
        <v>21</v>
      </c>
    </row>
    <row r="36" spans="1:15" ht="15.75" customHeight="1">
      <c r="A36" s="23">
        <f>A35+1</f>
        <v>33</v>
      </c>
      <c r="B36" s="24" t="s">
        <v>76</v>
      </c>
      <c r="C36" s="25" t="s">
        <v>77</v>
      </c>
      <c r="D36" s="26">
        <v>88.4</v>
      </c>
      <c r="E36" s="76">
        <v>98</v>
      </c>
      <c r="F36" s="76">
        <v>96</v>
      </c>
      <c r="G36" s="76"/>
      <c r="H36" s="76"/>
      <c r="I36" s="76"/>
      <c r="J36" s="76"/>
      <c r="K36" s="76"/>
      <c r="L36" s="30"/>
      <c r="M36" s="78">
        <f>SUM(E36:K36)/5</f>
        <v>38.8</v>
      </c>
      <c r="N36" s="91">
        <v>12</v>
      </c>
      <c r="O36" s="92" t="s">
        <v>21</v>
      </c>
    </row>
    <row r="37" spans="1:15" ht="15.75" customHeight="1" hidden="1">
      <c r="A37" s="23">
        <f>A36+1</f>
        <v>34</v>
      </c>
      <c r="B37" s="24" t="s">
        <v>78</v>
      </c>
      <c r="C37" s="25" t="s">
        <v>79</v>
      </c>
      <c r="D37" s="26">
        <v>101</v>
      </c>
      <c r="E37" s="76"/>
      <c r="F37" s="76"/>
      <c r="G37" s="76"/>
      <c r="H37" s="76"/>
      <c r="I37" s="76"/>
      <c r="J37" s="76"/>
      <c r="K37" s="76"/>
      <c r="L37" s="30"/>
      <c r="M37" s="78">
        <v>101</v>
      </c>
      <c r="N37" s="91">
        <f>M37-71</f>
        <v>30</v>
      </c>
      <c r="O37" s="92" t="s">
        <v>21</v>
      </c>
    </row>
    <row r="38" spans="1:15" ht="15.75" customHeight="1" hidden="1">
      <c r="A38" s="23">
        <f>A37+1</f>
        <v>35</v>
      </c>
      <c r="B38" s="24" t="s">
        <v>80</v>
      </c>
      <c r="C38" s="25" t="s">
        <v>79</v>
      </c>
      <c r="D38" s="26"/>
      <c r="E38" s="76"/>
      <c r="F38" s="76"/>
      <c r="G38" s="76"/>
      <c r="H38" s="76"/>
      <c r="I38" s="76"/>
      <c r="J38" s="76"/>
      <c r="K38" s="76"/>
      <c r="L38" s="30"/>
      <c r="M38" s="78"/>
      <c r="N38" s="91" t="s">
        <v>21</v>
      </c>
      <c r="O38" s="92" t="s">
        <v>21</v>
      </c>
    </row>
    <row r="39" spans="1:15" ht="15.75" customHeight="1">
      <c r="A39" s="23">
        <f>A38+1</f>
        <v>36</v>
      </c>
      <c r="B39" s="24" t="s">
        <v>81</v>
      </c>
      <c r="C39" s="25" t="s">
        <v>82</v>
      </c>
      <c r="D39" s="26">
        <v>93</v>
      </c>
      <c r="E39" s="76"/>
      <c r="F39" s="76"/>
      <c r="G39" s="76"/>
      <c r="H39" s="76"/>
      <c r="I39" s="76"/>
      <c r="J39" s="76"/>
      <c r="K39" s="76"/>
      <c r="L39" s="30"/>
      <c r="M39" s="78">
        <v>93</v>
      </c>
      <c r="N39" s="91">
        <f>M39-71</f>
        <v>22</v>
      </c>
      <c r="O39" s="92" t="s">
        <v>21</v>
      </c>
    </row>
    <row r="40" spans="1:15" ht="15.75" customHeight="1">
      <c r="A40" s="23">
        <f>A39+1</f>
        <v>37</v>
      </c>
      <c r="B40" s="24" t="s">
        <v>83</v>
      </c>
      <c r="C40" s="25" t="s">
        <v>84</v>
      </c>
      <c r="D40" s="26">
        <v>110</v>
      </c>
      <c r="E40" s="76">
        <v>102</v>
      </c>
      <c r="F40" s="76"/>
      <c r="G40" s="76">
        <v>110</v>
      </c>
      <c r="H40" s="76"/>
      <c r="I40" s="76"/>
      <c r="J40" s="76"/>
      <c r="K40" s="76"/>
      <c r="L40" s="30"/>
      <c r="M40" s="78">
        <v>110</v>
      </c>
      <c r="N40" s="91">
        <v>26</v>
      </c>
      <c r="O40" s="92" t="s">
        <v>21</v>
      </c>
    </row>
    <row r="41" spans="1:15" ht="15.75" customHeight="1">
      <c r="A41" s="23">
        <f>A40+1</f>
        <v>38</v>
      </c>
      <c r="B41" s="24" t="s">
        <v>85</v>
      </c>
      <c r="C41" s="25" t="s">
        <v>32</v>
      </c>
      <c r="D41" s="26">
        <v>92.66666666666667</v>
      </c>
      <c r="E41" s="76"/>
      <c r="F41" s="76">
        <v>87</v>
      </c>
      <c r="G41" s="76">
        <v>85</v>
      </c>
      <c r="H41" s="76">
        <v>95</v>
      </c>
      <c r="I41" s="76"/>
      <c r="J41" s="76">
        <v>89</v>
      </c>
      <c r="K41" s="76"/>
      <c r="L41" s="30"/>
      <c r="M41" s="78">
        <v>92.66666666666667</v>
      </c>
      <c r="N41" s="91">
        <v>13</v>
      </c>
      <c r="O41" s="92">
        <f>SUM(E41:K41)/4-71</f>
        <v>18</v>
      </c>
    </row>
    <row r="42" spans="1:15" ht="15.75" customHeight="1">
      <c r="A42" s="23">
        <f>A41+1</f>
        <v>39</v>
      </c>
      <c r="B42" s="24" t="s">
        <v>86</v>
      </c>
      <c r="C42" s="25" t="s">
        <v>32</v>
      </c>
      <c r="D42" s="26">
        <v>107</v>
      </c>
      <c r="E42" s="76"/>
      <c r="F42" s="76"/>
      <c r="G42" s="76"/>
      <c r="H42" s="76">
        <v>93</v>
      </c>
      <c r="I42" s="76"/>
      <c r="J42" s="76">
        <v>105</v>
      </c>
      <c r="K42" s="76"/>
      <c r="L42" s="30"/>
      <c r="M42" s="78">
        <v>107</v>
      </c>
      <c r="N42" s="91">
        <v>19</v>
      </c>
      <c r="O42" s="92" t="s">
        <v>21</v>
      </c>
    </row>
    <row r="43" spans="1:15" ht="15.75" customHeight="1">
      <c r="A43" s="23">
        <f>A42+1</f>
        <v>40</v>
      </c>
      <c r="B43" s="24" t="s">
        <v>189</v>
      </c>
      <c r="C43" s="25" t="s">
        <v>190</v>
      </c>
      <c r="D43" s="26"/>
      <c r="E43" s="76"/>
      <c r="F43" s="76">
        <v>122</v>
      </c>
      <c r="G43" s="76"/>
      <c r="H43" s="76">
        <v>109</v>
      </c>
      <c r="I43" s="76">
        <v>102</v>
      </c>
      <c r="J43" s="76"/>
      <c r="K43" s="76"/>
      <c r="L43" s="30"/>
      <c r="M43" s="78"/>
      <c r="N43" s="91">
        <v>30</v>
      </c>
      <c r="O43" s="75">
        <f>SUM(E43:K43)/3-71</f>
        <v>40</v>
      </c>
    </row>
    <row r="44" spans="1:15" ht="15.75" customHeight="1">
      <c r="A44" s="23">
        <f>A43+1</f>
        <v>41</v>
      </c>
      <c r="B44" s="24" t="s">
        <v>87</v>
      </c>
      <c r="C44" s="25" t="s">
        <v>147</v>
      </c>
      <c r="D44" s="26">
        <v>97.83333333333333</v>
      </c>
      <c r="E44" s="76">
        <v>95</v>
      </c>
      <c r="F44" s="76"/>
      <c r="G44" s="76">
        <v>92</v>
      </c>
      <c r="H44" s="76"/>
      <c r="I44" s="76">
        <v>96</v>
      </c>
      <c r="J44" s="76"/>
      <c r="K44" s="76">
        <v>98</v>
      </c>
      <c r="L44" s="30"/>
      <c r="M44" s="78">
        <v>97.83333333333333</v>
      </c>
      <c r="N44" s="91">
        <v>20</v>
      </c>
      <c r="O44" s="75">
        <f>SUM(E44:K44)/4-71</f>
        <v>24.25</v>
      </c>
    </row>
    <row r="45" spans="1:15" ht="15.75" customHeight="1">
      <c r="A45" s="23">
        <f>A44+1</f>
        <v>42</v>
      </c>
      <c r="B45" s="24" t="s">
        <v>148</v>
      </c>
      <c r="C45" s="25" t="s">
        <v>62</v>
      </c>
      <c r="D45" s="26">
        <v>114</v>
      </c>
      <c r="E45" s="76"/>
      <c r="F45" s="76"/>
      <c r="G45" s="76"/>
      <c r="H45" s="76"/>
      <c r="I45" s="76">
        <v>98</v>
      </c>
      <c r="J45" s="76">
        <v>121</v>
      </c>
      <c r="K45" s="76"/>
      <c r="L45" s="30"/>
      <c r="M45" s="78">
        <v>114</v>
      </c>
      <c r="N45" s="91">
        <v>28</v>
      </c>
      <c r="O45" s="92" t="s">
        <v>21</v>
      </c>
    </row>
    <row r="46" spans="1:15" ht="15.75" customHeight="1">
      <c r="A46" s="23">
        <f>A45+1</f>
        <v>43</v>
      </c>
      <c r="B46" s="24" t="s">
        <v>149</v>
      </c>
      <c r="C46" s="25" t="s">
        <v>23</v>
      </c>
      <c r="D46" s="26">
        <v>94.66666666666667</v>
      </c>
      <c r="E46" s="76"/>
      <c r="F46" s="76"/>
      <c r="G46" s="76"/>
      <c r="H46" s="76"/>
      <c r="I46" s="76"/>
      <c r="J46" s="76"/>
      <c r="K46" s="76"/>
      <c r="L46" s="30"/>
      <c r="M46" s="78">
        <f>SUM(E46:K46)/3</f>
        <v>0</v>
      </c>
      <c r="N46" s="91" t="s">
        <v>21</v>
      </c>
      <c r="O46" s="92" t="s">
        <v>21</v>
      </c>
    </row>
    <row r="47" spans="1:15" ht="15.75" customHeight="1">
      <c r="A47" s="23">
        <f>A46+1</f>
        <v>44</v>
      </c>
      <c r="B47" s="24" t="s">
        <v>89</v>
      </c>
      <c r="C47" s="25" t="s">
        <v>191</v>
      </c>
      <c r="D47" s="26">
        <v>91.5</v>
      </c>
      <c r="E47" s="76"/>
      <c r="F47" s="76"/>
      <c r="G47" s="76">
        <v>91</v>
      </c>
      <c r="H47" s="76">
        <v>87</v>
      </c>
      <c r="I47" s="76">
        <v>93</v>
      </c>
      <c r="J47" s="76"/>
      <c r="K47" s="76"/>
      <c r="L47" s="30"/>
      <c r="M47" s="78">
        <v>91.5</v>
      </c>
      <c r="N47" s="91">
        <v>14</v>
      </c>
      <c r="O47" s="75">
        <f>SUM(E47:K47)/3-71</f>
        <v>19.33333333333333</v>
      </c>
    </row>
    <row r="48" spans="1:15" ht="15.75" customHeight="1">
      <c r="A48" s="23">
        <f>A47+1</f>
        <v>45</v>
      </c>
      <c r="B48" s="38" t="s">
        <v>150</v>
      </c>
      <c r="C48" s="39" t="s">
        <v>151</v>
      </c>
      <c r="D48" s="26">
        <v>100</v>
      </c>
      <c r="E48" s="76"/>
      <c r="F48" s="76"/>
      <c r="G48" s="76"/>
      <c r="H48" s="76"/>
      <c r="I48" s="76"/>
      <c r="J48" s="76"/>
      <c r="K48" s="76"/>
      <c r="L48" s="30"/>
      <c r="M48" s="78">
        <v>100</v>
      </c>
      <c r="N48" s="91" t="s">
        <v>21</v>
      </c>
      <c r="O48" s="92" t="s">
        <v>21</v>
      </c>
    </row>
    <row r="49" spans="1:15" ht="15.75" customHeight="1">
      <c r="A49" s="23">
        <f>A48+1</f>
        <v>46</v>
      </c>
      <c r="B49" s="38" t="s">
        <v>152</v>
      </c>
      <c r="C49" s="39" t="s">
        <v>153</v>
      </c>
      <c r="D49" s="37">
        <v>109.33333333333333</v>
      </c>
      <c r="E49" s="80">
        <v>91</v>
      </c>
      <c r="F49" s="80">
        <v>104</v>
      </c>
      <c r="G49" s="80">
        <v>96</v>
      </c>
      <c r="H49" s="80">
        <v>109</v>
      </c>
      <c r="I49" s="80">
        <v>104</v>
      </c>
      <c r="J49" s="80">
        <v>99</v>
      </c>
      <c r="K49" s="80">
        <v>99</v>
      </c>
      <c r="L49" s="42" t="s">
        <v>165</v>
      </c>
      <c r="M49" s="78">
        <f>SUM(E49:K49)/6</f>
        <v>117</v>
      </c>
      <c r="N49" s="91">
        <f>(117-71)*0.7</f>
        <v>32.199999999999996</v>
      </c>
      <c r="O49" s="75">
        <f>29*0.7</f>
        <v>20.299999999999997</v>
      </c>
    </row>
    <row r="50" spans="1:15" ht="15.75" customHeight="1">
      <c r="A50" s="23">
        <f>A49+1</f>
        <v>47</v>
      </c>
      <c r="B50" s="38" t="s">
        <v>192</v>
      </c>
      <c r="C50" s="39" t="s">
        <v>177</v>
      </c>
      <c r="D50" s="37"/>
      <c r="E50" s="80">
        <v>110</v>
      </c>
      <c r="F50" s="80"/>
      <c r="G50" s="80"/>
      <c r="H50" s="80"/>
      <c r="I50" s="80"/>
      <c r="J50" s="80"/>
      <c r="K50" s="80"/>
      <c r="L50" s="42"/>
      <c r="M50" s="78"/>
      <c r="N50" s="91">
        <v>33</v>
      </c>
      <c r="O50" s="92" t="s">
        <v>21</v>
      </c>
    </row>
    <row r="51" spans="1:15" ht="15.75" customHeight="1">
      <c r="A51" s="23">
        <f>A50+1</f>
        <v>48</v>
      </c>
      <c r="B51" s="38" t="s">
        <v>103</v>
      </c>
      <c r="C51" s="39" t="s">
        <v>29</v>
      </c>
      <c r="D51" s="37">
        <v>107.25</v>
      </c>
      <c r="E51" s="80"/>
      <c r="F51" s="80"/>
      <c r="G51" s="80"/>
      <c r="H51" s="80"/>
      <c r="I51" s="80"/>
      <c r="J51" s="80"/>
      <c r="K51" s="80"/>
      <c r="L51" s="42"/>
      <c r="M51" s="78">
        <v>107.25</v>
      </c>
      <c r="N51" s="91">
        <f>M51-71</f>
        <v>36.25</v>
      </c>
      <c r="O51" s="92" t="s">
        <v>21</v>
      </c>
    </row>
    <row r="52" spans="1:15" ht="15.75" customHeight="1">
      <c r="A52" s="23">
        <f>A51+1</f>
        <v>49</v>
      </c>
      <c r="B52" s="38" t="s">
        <v>105</v>
      </c>
      <c r="C52" s="39" t="s">
        <v>106</v>
      </c>
      <c r="D52" s="37">
        <v>90.5</v>
      </c>
      <c r="E52" s="80"/>
      <c r="F52" s="80">
        <v>95</v>
      </c>
      <c r="G52" s="80"/>
      <c r="H52" s="80"/>
      <c r="I52" s="80">
        <v>92</v>
      </c>
      <c r="J52" s="80"/>
      <c r="K52" s="80"/>
      <c r="L52" s="42"/>
      <c r="M52" s="78">
        <f>SUM(E52:K52)/2</f>
        <v>93.5</v>
      </c>
      <c r="N52" s="91">
        <v>18</v>
      </c>
      <c r="O52" s="92" t="s">
        <v>21</v>
      </c>
    </row>
    <row r="53" spans="1:15" ht="15.75" customHeight="1">
      <c r="A53" s="23">
        <f>A52+1</f>
        <v>50</v>
      </c>
      <c r="B53" s="38" t="s">
        <v>193</v>
      </c>
      <c r="C53" s="39" t="s">
        <v>106</v>
      </c>
      <c r="D53" s="37"/>
      <c r="E53" s="80"/>
      <c r="F53" s="80"/>
      <c r="G53" s="80"/>
      <c r="H53" s="80"/>
      <c r="I53" s="80">
        <v>114</v>
      </c>
      <c r="J53" s="80"/>
      <c r="K53" s="80"/>
      <c r="L53" s="42"/>
      <c r="M53" s="78"/>
      <c r="N53" s="91">
        <v>37</v>
      </c>
      <c r="O53" s="92" t="s">
        <v>21</v>
      </c>
    </row>
    <row r="54" spans="1:15" ht="15.75" customHeight="1">
      <c r="A54" s="23">
        <f>A53+1</f>
        <v>51</v>
      </c>
      <c r="B54" s="38" t="s">
        <v>107</v>
      </c>
      <c r="C54" s="39" t="s">
        <v>108</v>
      </c>
      <c r="D54" s="37">
        <v>89</v>
      </c>
      <c r="E54" s="80"/>
      <c r="F54" s="80"/>
      <c r="G54" s="80"/>
      <c r="H54" s="80"/>
      <c r="I54" s="80"/>
      <c r="J54" s="80"/>
      <c r="K54" s="80"/>
      <c r="L54" s="42"/>
      <c r="M54" s="78">
        <v>89</v>
      </c>
      <c r="N54" s="91" t="s">
        <v>21</v>
      </c>
      <c r="O54" s="92" t="s">
        <v>21</v>
      </c>
    </row>
    <row r="55" spans="1:15" ht="15.75" customHeight="1">
      <c r="A55" s="23">
        <f>A54+1</f>
        <v>52</v>
      </c>
      <c r="B55" s="38" t="s">
        <v>109</v>
      </c>
      <c r="C55" s="39" t="s">
        <v>108</v>
      </c>
      <c r="D55" s="37">
        <v>107</v>
      </c>
      <c r="E55" s="80"/>
      <c r="F55" s="80"/>
      <c r="G55" s="80"/>
      <c r="H55" s="80"/>
      <c r="I55" s="80"/>
      <c r="J55" s="80"/>
      <c r="K55" s="80"/>
      <c r="L55" s="42"/>
      <c r="M55" s="78">
        <v>107</v>
      </c>
      <c r="N55" s="91" t="s">
        <v>21</v>
      </c>
      <c r="O55" s="92" t="s">
        <v>21</v>
      </c>
    </row>
    <row r="56" spans="1:15" ht="15.75" customHeight="1">
      <c r="A56" s="23">
        <f>A55+1</f>
        <v>53</v>
      </c>
      <c r="B56" s="38" t="s">
        <v>110</v>
      </c>
      <c r="C56" s="39" t="s">
        <v>111</v>
      </c>
      <c r="D56" s="37">
        <v>113</v>
      </c>
      <c r="E56" s="80"/>
      <c r="F56" s="80"/>
      <c r="G56" s="80"/>
      <c r="H56" s="80"/>
      <c r="I56" s="80"/>
      <c r="J56" s="80"/>
      <c r="K56" s="80"/>
      <c r="L56" s="42"/>
      <c r="M56" s="78">
        <v>113</v>
      </c>
      <c r="N56" s="91" t="s">
        <v>21</v>
      </c>
      <c r="O56" s="92" t="s">
        <v>21</v>
      </c>
    </row>
    <row r="57" spans="1:15" ht="15.75" customHeight="1">
      <c r="A57" s="23">
        <f>A56+1</f>
        <v>54</v>
      </c>
      <c r="B57" s="38" t="s">
        <v>194</v>
      </c>
      <c r="C57" s="39" t="s">
        <v>175</v>
      </c>
      <c r="D57" s="37"/>
      <c r="E57" s="80">
        <v>114</v>
      </c>
      <c r="F57" s="80"/>
      <c r="G57" s="80">
        <v>99</v>
      </c>
      <c r="H57" s="80"/>
      <c r="I57" s="80"/>
      <c r="J57" s="80">
        <v>108</v>
      </c>
      <c r="K57" s="80"/>
      <c r="L57" s="42"/>
      <c r="M57" s="78"/>
      <c r="N57" s="91">
        <v>21</v>
      </c>
      <c r="O57" s="75">
        <f>SUM(E57:K57)/3-71</f>
        <v>36</v>
      </c>
    </row>
    <row r="58" spans="1:15" ht="15.75" customHeight="1">
      <c r="A58" s="23">
        <f>A57+1</f>
        <v>55</v>
      </c>
      <c r="B58" s="38" t="s">
        <v>112</v>
      </c>
      <c r="C58" s="39" t="s">
        <v>23</v>
      </c>
      <c r="D58" s="37">
        <v>114.83333333333333</v>
      </c>
      <c r="E58" s="80">
        <v>118</v>
      </c>
      <c r="F58" s="80">
        <v>116</v>
      </c>
      <c r="G58" s="80">
        <v>123</v>
      </c>
      <c r="H58" s="80">
        <v>113</v>
      </c>
      <c r="I58" s="80"/>
      <c r="J58" s="80"/>
      <c r="K58" s="80">
        <v>125</v>
      </c>
      <c r="L58" s="42"/>
      <c r="M58" s="78">
        <f>SUM(E58:K58)/6</f>
        <v>99.16666666666667</v>
      </c>
      <c r="N58" s="91">
        <v>40</v>
      </c>
      <c r="O58" s="75">
        <v>40</v>
      </c>
    </row>
    <row r="59" spans="1:15" ht="15.75" customHeight="1">
      <c r="A59" s="23">
        <f>A58+1</f>
        <v>56</v>
      </c>
      <c r="B59" s="38" t="s">
        <v>112</v>
      </c>
      <c r="C59" s="39" t="s">
        <v>29</v>
      </c>
      <c r="D59" s="37">
        <v>108</v>
      </c>
      <c r="E59" s="80"/>
      <c r="F59" s="80"/>
      <c r="G59" s="80"/>
      <c r="H59" s="80"/>
      <c r="I59" s="80"/>
      <c r="J59" s="80"/>
      <c r="K59" s="80"/>
      <c r="L59" s="42"/>
      <c r="M59" s="78">
        <v>108</v>
      </c>
      <c r="N59" s="91" t="s">
        <v>21</v>
      </c>
      <c r="O59" s="92" t="s">
        <v>21</v>
      </c>
    </row>
    <row r="60" spans="1:15" ht="15.75" customHeight="1">
      <c r="A60" s="23">
        <f>A59+1</f>
        <v>57</v>
      </c>
      <c r="B60" s="38" t="s">
        <v>195</v>
      </c>
      <c r="C60" s="39" t="s">
        <v>196</v>
      </c>
      <c r="D60" s="37"/>
      <c r="E60" s="80"/>
      <c r="F60" s="80"/>
      <c r="G60" s="80"/>
      <c r="H60" s="80"/>
      <c r="I60" s="80">
        <v>96</v>
      </c>
      <c r="J60" s="80"/>
      <c r="K60" s="80"/>
      <c r="L60" s="42"/>
      <c r="M60" s="78"/>
      <c r="N60" s="91">
        <v>22</v>
      </c>
      <c r="O60" s="92" t="s">
        <v>21</v>
      </c>
    </row>
    <row r="61" spans="1:15" ht="15.75" customHeight="1">
      <c r="A61" s="23">
        <f>A60+1</f>
        <v>58</v>
      </c>
      <c r="B61" s="38" t="s">
        <v>113</v>
      </c>
      <c r="C61" s="39" t="s">
        <v>159</v>
      </c>
      <c r="D61" s="37">
        <v>88</v>
      </c>
      <c r="E61" s="80">
        <v>89</v>
      </c>
      <c r="F61" s="80">
        <v>87</v>
      </c>
      <c r="G61" s="80">
        <v>87</v>
      </c>
      <c r="H61" s="80">
        <v>93</v>
      </c>
      <c r="I61" s="80">
        <v>85</v>
      </c>
      <c r="J61" s="80">
        <v>87</v>
      </c>
      <c r="K61" s="80">
        <v>86</v>
      </c>
      <c r="L61" s="44"/>
      <c r="M61" s="78">
        <f>SUM(E61:K61)/8</f>
        <v>76.75</v>
      </c>
      <c r="N61" s="91">
        <v>13</v>
      </c>
      <c r="O61" s="75">
        <f>SUM(E61:K61)/7-71</f>
        <v>16.714285714285708</v>
      </c>
    </row>
    <row r="62" spans="1:15" ht="15.75" customHeight="1">
      <c r="A62" s="23">
        <f>A61+1</f>
        <v>59</v>
      </c>
      <c r="B62" s="38" t="s">
        <v>116</v>
      </c>
      <c r="C62" s="39" t="s">
        <v>197</v>
      </c>
      <c r="D62" s="37"/>
      <c r="E62" s="80"/>
      <c r="F62" s="80"/>
      <c r="G62" s="80"/>
      <c r="H62" s="80"/>
      <c r="I62" s="80"/>
      <c r="J62" s="80">
        <v>125</v>
      </c>
      <c r="K62" s="80">
        <v>127</v>
      </c>
      <c r="L62" s="44"/>
      <c r="M62" s="78"/>
      <c r="N62" s="91">
        <v>40</v>
      </c>
      <c r="O62" s="92" t="s">
        <v>21</v>
      </c>
    </row>
    <row r="63" spans="1:15" ht="15.75" customHeight="1">
      <c r="A63" s="23">
        <f>A62+1</f>
        <v>60</v>
      </c>
      <c r="B63" s="24" t="s">
        <v>118</v>
      </c>
      <c r="C63" s="25" t="s">
        <v>32</v>
      </c>
      <c r="D63" s="26"/>
      <c r="E63" s="76"/>
      <c r="F63" s="76"/>
      <c r="G63" s="76"/>
      <c r="H63" s="76"/>
      <c r="I63" s="76"/>
      <c r="J63" s="76"/>
      <c r="K63" s="76"/>
      <c r="L63" s="30"/>
      <c r="M63" s="78"/>
      <c r="N63" s="91" t="s">
        <v>21</v>
      </c>
      <c r="O63" s="92" t="s">
        <v>21</v>
      </c>
    </row>
    <row r="64" spans="1:15" ht="15.75" customHeight="1">
      <c r="A64" s="23">
        <f>A63+1</f>
        <v>61</v>
      </c>
      <c r="B64" s="24" t="s">
        <v>198</v>
      </c>
      <c r="C64" s="25" t="s">
        <v>32</v>
      </c>
      <c r="D64" s="26"/>
      <c r="E64" s="76"/>
      <c r="F64" s="76"/>
      <c r="G64" s="76"/>
      <c r="H64" s="76"/>
      <c r="I64" s="76"/>
      <c r="J64" s="76">
        <v>108</v>
      </c>
      <c r="K64" s="76">
        <v>115</v>
      </c>
      <c r="L64" s="30"/>
      <c r="M64" s="78"/>
      <c r="N64" s="91">
        <v>32</v>
      </c>
      <c r="O64" s="92" t="s">
        <v>21</v>
      </c>
    </row>
    <row r="65" spans="1:15" ht="15.75" customHeight="1">
      <c r="A65" s="23">
        <f>A63+1</f>
        <v>61</v>
      </c>
      <c r="B65" s="93" t="s">
        <v>199</v>
      </c>
      <c r="C65" s="94" t="s">
        <v>29</v>
      </c>
      <c r="D65" s="95"/>
      <c r="E65" s="96"/>
      <c r="F65" s="96"/>
      <c r="G65" s="96"/>
      <c r="H65" s="96"/>
      <c r="I65" s="96"/>
      <c r="J65" s="96">
        <v>121</v>
      </c>
      <c r="K65" s="96"/>
      <c r="L65" s="97"/>
      <c r="M65" s="98"/>
      <c r="N65" s="99">
        <v>40</v>
      </c>
      <c r="O65" s="100" t="s">
        <v>21</v>
      </c>
    </row>
    <row r="66" spans="3:15" ht="15.75" customHeight="1">
      <c r="C66" s="1" t="s">
        <v>120</v>
      </c>
      <c r="D66" s="55">
        <v>20.75</v>
      </c>
      <c r="E66" s="1">
        <v>15</v>
      </c>
      <c r="F66" s="3">
        <v>14</v>
      </c>
      <c r="G66" s="3">
        <v>16</v>
      </c>
      <c r="H66" s="3">
        <v>16</v>
      </c>
      <c r="I66" s="3">
        <v>12</v>
      </c>
      <c r="J66" s="3">
        <v>26</v>
      </c>
      <c r="K66" s="3">
        <v>17</v>
      </c>
      <c r="M66" s="86">
        <f>SUM(E66:K66)/8</f>
        <v>14.5</v>
      </c>
      <c r="O66" s="1"/>
    </row>
    <row r="67" spans="3:13" ht="15.75" customHeight="1">
      <c r="C67" s="1" t="s">
        <v>121</v>
      </c>
      <c r="D67" s="57">
        <v>96.02912336988571</v>
      </c>
      <c r="E67" s="87">
        <f>SUM(E4:E66)/E66</f>
        <v>96.4</v>
      </c>
      <c r="F67" s="87">
        <f>SUM(F4:F65)/F66</f>
        <v>103.28571428571429</v>
      </c>
      <c r="G67" s="87">
        <f>SUM(G4:G65)/G66</f>
        <v>97.25</v>
      </c>
      <c r="H67" s="87">
        <f>SUM(H4:H65)/H66</f>
        <v>100.3125</v>
      </c>
      <c r="I67" s="87">
        <f>SUM(I4:I65)/I66</f>
        <v>112.5</v>
      </c>
      <c r="J67" s="87">
        <f>SUM(J4:J65)/J66</f>
        <v>98</v>
      </c>
      <c r="K67" s="87">
        <f>SUM(K4:K66)/K66</f>
        <v>104.52941176470588</v>
      </c>
      <c r="M67" s="86">
        <f>SUM(E67:K67)/8</f>
        <v>89.03470325630252</v>
      </c>
    </row>
    <row r="68" spans="3:13" ht="15.75" customHeight="1">
      <c r="C68" s="1" t="s">
        <v>122</v>
      </c>
      <c r="D68" s="87">
        <v>80.875</v>
      </c>
      <c r="E68" s="1">
        <v>89</v>
      </c>
      <c r="F68" s="3">
        <v>81</v>
      </c>
      <c r="G68" s="3">
        <v>81</v>
      </c>
      <c r="H68" s="55">
        <v>87</v>
      </c>
      <c r="I68" s="3">
        <v>83</v>
      </c>
      <c r="J68" s="3">
        <v>84</v>
      </c>
      <c r="K68" s="3">
        <v>85</v>
      </c>
      <c r="M68" s="86">
        <f>SUM(E68:K68)/8</f>
        <v>73.75</v>
      </c>
    </row>
    <row r="69" spans="4:13" ht="12" customHeight="1">
      <c r="D69" s="3">
        <v>71.25</v>
      </c>
      <c r="E69" s="59" t="s">
        <v>123</v>
      </c>
      <c r="F69" s="60" t="s">
        <v>123</v>
      </c>
      <c r="G69" s="60" t="s">
        <v>123</v>
      </c>
      <c r="H69" s="60" t="s">
        <v>123</v>
      </c>
      <c r="I69" s="60" t="s">
        <v>160</v>
      </c>
      <c r="J69" s="60" t="s">
        <v>123</v>
      </c>
      <c r="K69" s="60" t="s">
        <v>123</v>
      </c>
      <c r="M69" s="88">
        <f>(71*7+73)/8</f>
        <v>71.25</v>
      </c>
    </row>
  </sheetData>
  <sheetProtection selectLockedCells="1" selectUnlockedCells="1"/>
  <printOptions/>
  <pageMargins left="1.05" right="0.24027777777777778" top="0.5298611111111111" bottom="0.3298611111111111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70"/>
  <sheetViews>
    <sheetView workbookViewId="0" topLeftCell="A1">
      <selection activeCell="R34" sqref="R34"/>
    </sheetView>
  </sheetViews>
  <sheetFormatPr defaultColWidth="9.140625" defaultRowHeight="12.75"/>
  <cols>
    <col min="1" max="1" width="5.57421875" style="1" customWidth="1"/>
    <col min="2" max="2" width="12.140625" style="2" customWidth="1"/>
    <col min="3" max="3" width="12.7109375" style="1" customWidth="1"/>
    <col min="4" max="4" width="6.8515625" style="3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5.7109375" style="1" customWidth="1"/>
    <col min="13" max="14" width="6.8515625" style="1" customWidth="1"/>
    <col min="15" max="15" width="7.7109375" style="4" customWidth="1"/>
    <col min="16" max="16" width="0" style="4" hidden="1" customWidth="1"/>
    <col min="17" max="17" width="6.00390625" style="1" customWidth="1"/>
    <col min="18" max="18" width="7.28125" style="1" customWidth="1"/>
    <col min="19" max="19" width="6.28125" style="4" customWidth="1"/>
    <col min="20" max="16384" width="9.140625" style="4" customWidth="1"/>
  </cols>
  <sheetData>
    <row r="1" ht="18" customHeight="1">
      <c r="A1" s="5" t="s">
        <v>200</v>
      </c>
    </row>
    <row r="2" spans="1:18" s="13" customFormat="1" ht="12.75">
      <c r="A2" s="7"/>
      <c r="B2" s="8"/>
      <c r="C2" s="7"/>
      <c r="D2" s="9"/>
      <c r="E2" s="10"/>
      <c r="F2" s="11" t="s">
        <v>201</v>
      </c>
      <c r="G2" s="11" t="s">
        <v>202</v>
      </c>
      <c r="H2" s="11" t="s">
        <v>203</v>
      </c>
      <c r="I2" s="11" t="s">
        <v>204</v>
      </c>
      <c r="J2" s="11" t="s">
        <v>205</v>
      </c>
      <c r="K2" s="11" t="s">
        <v>206</v>
      </c>
      <c r="L2" s="7"/>
      <c r="M2" s="7"/>
      <c r="N2" s="7"/>
      <c r="O2" s="7">
        <v>2008</v>
      </c>
      <c r="P2" s="7"/>
      <c r="Q2" s="7"/>
      <c r="R2" s="7">
        <v>2009</v>
      </c>
    </row>
    <row r="3" spans="1:18" ht="15" customHeight="1">
      <c r="A3" s="101" t="s">
        <v>1</v>
      </c>
      <c r="B3" s="102" t="s">
        <v>2</v>
      </c>
      <c r="C3" s="103" t="s">
        <v>3</v>
      </c>
      <c r="D3" s="104">
        <v>2007</v>
      </c>
      <c r="E3" s="103" t="s">
        <v>207</v>
      </c>
      <c r="F3" s="103" t="s">
        <v>208</v>
      </c>
      <c r="G3" s="103" t="s">
        <v>209</v>
      </c>
      <c r="H3" s="103" t="s">
        <v>210</v>
      </c>
      <c r="I3" s="103" t="s">
        <v>211</v>
      </c>
      <c r="J3" s="103" t="s">
        <v>212</v>
      </c>
      <c r="K3" s="103" t="s">
        <v>213</v>
      </c>
      <c r="L3" s="105" t="s">
        <v>13</v>
      </c>
      <c r="M3" s="105" t="s">
        <v>141</v>
      </c>
      <c r="N3" s="106"/>
      <c r="O3" s="107" t="s">
        <v>173</v>
      </c>
      <c r="P3" s="108"/>
      <c r="Q3" s="101" t="s">
        <v>214</v>
      </c>
      <c r="R3" s="109" t="s">
        <v>215</v>
      </c>
    </row>
    <row r="4" spans="1:20" ht="15.75" customHeight="1">
      <c r="A4" s="110">
        <v>1</v>
      </c>
      <c r="B4" s="111" t="s">
        <v>19</v>
      </c>
      <c r="C4" s="112" t="s">
        <v>20</v>
      </c>
      <c r="D4" s="113">
        <v>109.25</v>
      </c>
      <c r="E4" s="114">
        <v>106</v>
      </c>
      <c r="F4" s="114">
        <v>108</v>
      </c>
      <c r="G4" s="114">
        <v>92</v>
      </c>
      <c r="H4" s="114">
        <v>99</v>
      </c>
      <c r="I4" s="114">
        <v>99</v>
      </c>
      <c r="J4" s="114"/>
      <c r="K4" s="114"/>
      <c r="L4" s="115" t="s">
        <v>209</v>
      </c>
      <c r="M4" s="116">
        <f>SUM(E4:K4)/5</f>
        <v>100.8</v>
      </c>
      <c r="N4" s="117">
        <f>SUM(E4:K4)/4</f>
        <v>126</v>
      </c>
      <c r="O4" s="117">
        <v>16</v>
      </c>
      <c r="P4" s="118">
        <v>5</v>
      </c>
      <c r="Q4" s="119">
        <f>SUM(E4:K4)/P4</f>
        <v>100.8</v>
      </c>
      <c r="R4" s="120">
        <v>21</v>
      </c>
      <c r="S4" s="121"/>
      <c r="T4" s="121"/>
    </row>
    <row r="5" spans="1:19" ht="15.75" customHeight="1">
      <c r="A5" s="23">
        <f>A4+1</f>
        <v>2</v>
      </c>
      <c r="B5" s="24" t="s">
        <v>26</v>
      </c>
      <c r="C5" s="25" t="s">
        <v>27</v>
      </c>
      <c r="D5" s="26">
        <v>113.6</v>
      </c>
      <c r="E5" s="76">
        <v>107</v>
      </c>
      <c r="F5" s="76">
        <v>122</v>
      </c>
      <c r="G5" s="76">
        <v>121</v>
      </c>
      <c r="H5" s="76">
        <v>121</v>
      </c>
      <c r="I5" s="76">
        <v>127</v>
      </c>
      <c r="J5" s="76"/>
      <c r="K5" s="76">
        <v>133</v>
      </c>
      <c r="L5" s="30"/>
      <c r="M5" s="78">
        <v>115.25</v>
      </c>
      <c r="N5" s="122">
        <f>SUM(E5:K5)/5</f>
        <v>146.2</v>
      </c>
      <c r="O5" s="122">
        <v>40</v>
      </c>
      <c r="P5" s="123">
        <v>6</v>
      </c>
      <c r="Q5" s="124">
        <f>SUM(E5:K5)/P5</f>
        <v>121.83333333333333</v>
      </c>
      <c r="R5" s="125">
        <v>40</v>
      </c>
      <c r="S5" s="121"/>
    </row>
    <row r="6" spans="1:19" ht="15.75" customHeight="1">
      <c r="A6" s="23">
        <f>A5+1</f>
        <v>3</v>
      </c>
      <c r="B6" s="24" t="s">
        <v>216</v>
      </c>
      <c r="C6" s="25" t="s">
        <v>27</v>
      </c>
      <c r="D6" s="26"/>
      <c r="E6" s="76"/>
      <c r="F6" s="76"/>
      <c r="G6" s="76">
        <v>122</v>
      </c>
      <c r="H6" s="76"/>
      <c r="I6" s="76"/>
      <c r="J6" s="76"/>
      <c r="K6" s="76"/>
      <c r="L6" s="30"/>
      <c r="M6" s="78"/>
      <c r="N6" s="122"/>
      <c r="O6" s="122">
        <v>40</v>
      </c>
      <c r="P6" s="123">
        <v>1</v>
      </c>
      <c r="Q6" s="124">
        <f>SUM(E6:K6)/P6</f>
        <v>122</v>
      </c>
      <c r="R6" s="126" t="s">
        <v>21</v>
      </c>
      <c r="S6" s="121"/>
    </row>
    <row r="7" spans="1:19" ht="15.75" customHeight="1">
      <c r="A7" s="23">
        <f>A6+1</f>
        <v>4</v>
      </c>
      <c r="B7" s="24" t="s">
        <v>174</v>
      </c>
      <c r="C7" s="25" t="s">
        <v>175</v>
      </c>
      <c r="D7" s="26">
        <v>90.2</v>
      </c>
      <c r="E7" s="76">
        <v>86</v>
      </c>
      <c r="F7" s="76"/>
      <c r="G7" s="76">
        <v>86</v>
      </c>
      <c r="H7" s="76">
        <v>97</v>
      </c>
      <c r="I7" s="76">
        <v>86</v>
      </c>
      <c r="J7" s="76">
        <v>92</v>
      </c>
      <c r="K7" s="76">
        <v>93</v>
      </c>
      <c r="L7" s="30"/>
      <c r="M7" s="78"/>
      <c r="N7" s="122">
        <f>SUM(E7:K7)/5</f>
        <v>108</v>
      </c>
      <c r="O7" s="122">
        <v>13.3</v>
      </c>
      <c r="P7" s="123">
        <v>6</v>
      </c>
      <c r="Q7" s="124">
        <f>SUM(E7:K7)/P7</f>
        <v>90</v>
      </c>
      <c r="R7" s="125">
        <f>Q7-71</f>
        <v>19</v>
      </c>
      <c r="S7" s="121"/>
    </row>
    <row r="8" spans="1:19" ht="15.75" customHeight="1">
      <c r="A8" s="23">
        <f>A7+1</f>
        <v>5</v>
      </c>
      <c r="B8" s="24" t="s">
        <v>176</v>
      </c>
      <c r="C8" s="25" t="s">
        <v>177</v>
      </c>
      <c r="D8" s="26">
        <v>108.75</v>
      </c>
      <c r="E8" s="76">
        <v>104</v>
      </c>
      <c r="F8" s="76">
        <v>101</v>
      </c>
      <c r="G8" s="76"/>
      <c r="H8" s="76"/>
      <c r="I8" s="76"/>
      <c r="J8" s="76"/>
      <c r="K8" s="76"/>
      <c r="L8" s="30"/>
      <c r="M8" s="78"/>
      <c r="N8" s="122">
        <f>SUM(E8:K8)/4</f>
        <v>51.25</v>
      </c>
      <c r="O8" s="122">
        <v>26.6</v>
      </c>
      <c r="P8" s="123">
        <v>2</v>
      </c>
      <c r="Q8" s="124">
        <f>SUM(E8:K8)/P8</f>
        <v>102.5</v>
      </c>
      <c r="R8" s="126" t="s">
        <v>21</v>
      </c>
      <c r="S8" s="121"/>
    </row>
    <row r="9" spans="1:18" ht="15.75" customHeight="1">
      <c r="A9" s="23">
        <f>A8+1</f>
        <v>6</v>
      </c>
      <c r="B9" s="24" t="s">
        <v>28</v>
      </c>
      <c r="C9" s="25" t="s">
        <v>29</v>
      </c>
      <c r="D9" s="26"/>
      <c r="E9" s="76"/>
      <c r="F9" s="76"/>
      <c r="G9" s="76"/>
      <c r="H9" s="76"/>
      <c r="I9" s="76"/>
      <c r="J9" s="76"/>
      <c r="K9" s="76"/>
      <c r="L9" s="30"/>
      <c r="M9" s="78">
        <v>105</v>
      </c>
      <c r="N9" s="122"/>
      <c r="O9" s="127" t="s">
        <v>21</v>
      </c>
      <c r="P9" s="128"/>
      <c r="Q9" s="124"/>
      <c r="R9" s="126" t="s">
        <v>21</v>
      </c>
    </row>
    <row r="10" spans="1:19" ht="15.75" customHeight="1">
      <c r="A10" s="23">
        <f>A9+1</f>
        <v>7</v>
      </c>
      <c r="B10" s="24" t="s">
        <v>28</v>
      </c>
      <c r="C10" s="25" t="s">
        <v>175</v>
      </c>
      <c r="D10" s="26">
        <v>130.5</v>
      </c>
      <c r="E10" s="76">
        <v>130</v>
      </c>
      <c r="F10" s="76"/>
      <c r="G10" s="76">
        <v>133</v>
      </c>
      <c r="H10" s="76"/>
      <c r="I10" s="76"/>
      <c r="J10" s="76"/>
      <c r="K10" s="76"/>
      <c r="L10" s="30"/>
      <c r="M10" s="78"/>
      <c r="N10" s="122">
        <f>SUM(E10:K10)/2</f>
        <v>131.5</v>
      </c>
      <c r="O10" s="122">
        <v>40</v>
      </c>
      <c r="P10" s="123">
        <v>2</v>
      </c>
      <c r="Q10" s="124">
        <f>SUM(E10:K10)/P10</f>
        <v>131.5</v>
      </c>
      <c r="R10" s="126" t="s">
        <v>21</v>
      </c>
      <c r="S10" s="121"/>
    </row>
    <row r="11" spans="1:18" ht="15.75" customHeight="1">
      <c r="A11" s="23">
        <f>A10+1</f>
        <v>8</v>
      </c>
      <c r="B11" s="24" t="s">
        <v>144</v>
      </c>
      <c r="C11" s="25" t="s">
        <v>27</v>
      </c>
      <c r="D11" s="26"/>
      <c r="E11" s="76"/>
      <c r="F11" s="76"/>
      <c r="G11" s="76"/>
      <c r="H11" s="76"/>
      <c r="I11" s="76"/>
      <c r="J11" s="76"/>
      <c r="K11" s="76"/>
      <c r="L11" s="30"/>
      <c r="M11" s="78">
        <v>108.5</v>
      </c>
      <c r="N11" s="122"/>
      <c r="O11" s="127" t="s">
        <v>21</v>
      </c>
      <c r="P11" s="128"/>
      <c r="Q11" s="124"/>
      <c r="R11" s="126" t="s">
        <v>21</v>
      </c>
    </row>
    <row r="12" spans="1:19" ht="15.75" customHeight="1">
      <c r="A12" s="23">
        <f>A11+1</f>
        <v>9</v>
      </c>
      <c r="B12" s="24" t="s">
        <v>144</v>
      </c>
      <c r="C12" s="25" t="s">
        <v>196</v>
      </c>
      <c r="D12" s="26">
        <v>137</v>
      </c>
      <c r="E12" s="76">
        <v>116</v>
      </c>
      <c r="F12" s="76"/>
      <c r="G12" s="76">
        <v>112</v>
      </c>
      <c r="H12" s="76"/>
      <c r="I12" s="76"/>
      <c r="J12" s="76"/>
      <c r="K12" s="76"/>
      <c r="L12" s="30"/>
      <c r="M12" s="78"/>
      <c r="N12" s="122">
        <f>SUM(E12:K12)</f>
        <v>228</v>
      </c>
      <c r="O12" s="127">
        <v>38</v>
      </c>
      <c r="P12" s="128">
        <v>2</v>
      </c>
      <c r="Q12" s="124">
        <f>SUM(E12:K12)/P12</f>
        <v>114</v>
      </c>
      <c r="R12" s="126" t="s">
        <v>21</v>
      </c>
      <c r="S12" s="121"/>
    </row>
    <row r="13" spans="1:19" ht="15.75" customHeight="1">
      <c r="A13" s="23">
        <f>A12+1</f>
        <v>10</v>
      </c>
      <c r="B13" s="24" t="s">
        <v>30</v>
      </c>
      <c r="C13" s="25" t="s">
        <v>32</v>
      </c>
      <c r="D13" s="26">
        <v>101.5</v>
      </c>
      <c r="E13" s="76">
        <v>106</v>
      </c>
      <c r="F13" s="76"/>
      <c r="G13" s="76"/>
      <c r="H13" s="76"/>
      <c r="I13" s="76"/>
      <c r="J13" s="76"/>
      <c r="K13" s="76"/>
      <c r="L13" s="30"/>
      <c r="M13" s="78"/>
      <c r="N13" s="122">
        <f>SUM(E13:K13)/2</f>
        <v>53</v>
      </c>
      <c r="O13" s="122">
        <v>25</v>
      </c>
      <c r="P13" s="123">
        <v>1</v>
      </c>
      <c r="Q13" s="124">
        <f>SUM(E13:K13)/P13</f>
        <v>106</v>
      </c>
      <c r="R13" s="125">
        <f>Q13-71</f>
        <v>35</v>
      </c>
      <c r="S13" s="121"/>
    </row>
    <row r="14" spans="1:19" ht="15.75" customHeight="1">
      <c r="A14" s="23">
        <f>A13+1</f>
        <v>11</v>
      </c>
      <c r="B14" s="24" t="s">
        <v>30</v>
      </c>
      <c r="C14" s="25" t="s">
        <v>31</v>
      </c>
      <c r="D14" s="26"/>
      <c r="E14" s="76">
        <v>89</v>
      </c>
      <c r="F14" s="76">
        <v>90</v>
      </c>
      <c r="G14" s="76">
        <v>86</v>
      </c>
      <c r="H14" s="76">
        <v>100</v>
      </c>
      <c r="I14" s="76">
        <v>86</v>
      </c>
      <c r="J14" s="76">
        <v>86</v>
      </c>
      <c r="K14" s="76"/>
      <c r="L14" s="30"/>
      <c r="M14" s="78"/>
      <c r="N14" s="122"/>
      <c r="O14" s="122">
        <v>15</v>
      </c>
      <c r="P14" s="123">
        <v>6</v>
      </c>
      <c r="Q14" s="124">
        <f>SUM(E14:K14)/P14</f>
        <v>89.5</v>
      </c>
      <c r="R14" s="125">
        <f>Q14-71</f>
        <v>18.5</v>
      </c>
      <c r="S14" s="121"/>
    </row>
    <row r="15" spans="1:18" ht="15.75" customHeight="1">
      <c r="A15" s="23">
        <f>A14+1</f>
        <v>12</v>
      </c>
      <c r="B15" s="24" t="s">
        <v>36</v>
      </c>
      <c r="C15" s="25" t="s">
        <v>23</v>
      </c>
      <c r="D15" s="26"/>
      <c r="E15" s="76"/>
      <c r="F15" s="76"/>
      <c r="G15" s="76"/>
      <c r="H15" s="76"/>
      <c r="I15" s="76"/>
      <c r="J15" s="76"/>
      <c r="K15" s="76"/>
      <c r="L15" s="30"/>
      <c r="M15" s="78">
        <f>SUM(E15:K15)/3</f>
        <v>0</v>
      </c>
      <c r="N15" s="122"/>
      <c r="O15" s="127" t="s">
        <v>21</v>
      </c>
      <c r="P15" s="128"/>
      <c r="Q15" s="124"/>
      <c r="R15" s="126" t="s">
        <v>21</v>
      </c>
    </row>
    <row r="16" spans="1:18" ht="15.75" customHeight="1">
      <c r="A16" s="23">
        <f>A15+1</f>
        <v>13</v>
      </c>
      <c r="B16" s="24" t="s">
        <v>37</v>
      </c>
      <c r="C16" s="25" t="s">
        <v>38</v>
      </c>
      <c r="D16" s="26"/>
      <c r="E16" s="76"/>
      <c r="F16" s="76"/>
      <c r="G16" s="76"/>
      <c r="H16" s="76"/>
      <c r="I16" s="76"/>
      <c r="J16" s="76"/>
      <c r="K16" s="76"/>
      <c r="L16" s="30"/>
      <c r="M16" s="78"/>
      <c r="N16" s="122"/>
      <c r="O16" s="127" t="s">
        <v>21</v>
      </c>
      <c r="P16" s="128"/>
      <c r="Q16" s="124"/>
      <c r="R16" s="126" t="s">
        <v>21</v>
      </c>
    </row>
    <row r="17" spans="1:19" ht="15.75" customHeight="1">
      <c r="A17" s="23">
        <f>A16+1</f>
        <v>14</v>
      </c>
      <c r="B17" s="24" t="s">
        <v>145</v>
      </c>
      <c r="C17" s="25" t="s">
        <v>146</v>
      </c>
      <c r="D17" s="26">
        <v>90</v>
      </c>
      <c r="E17" s="76"/>
      <c r="F17" s="76">
        <v>104</v>
      </c>
      <c r="G17" s="76"/>
      <c r="H17" s="76">
        <v>92</v>
      </c>
      <c r="I17" s="76"/>
      <c r="J17" s="76"/>
      <c r="K17" s="76"/>
      <c r="L17" s="30"/>
      <c r="M17" s="78">
        <v>109</v>
      </c>
      <c r="N17" s="122">
        <f>SUM(E17:K17)</f>
        <v>196</v>
      </c>
      <c r="O17" s="127">
        <v>15</v>
      </c>
      <c r="P17" s="128">
        <v>2</v>
      </c>
      <c r="Q17" s="124">
        <f>SUM(E17:K17)/P17</f>
        <v>98</v>
      </c>
      <c r="R17" s="126" t="s">
        <v>21</v>
      </c>
      <c r="S17" s="121"/>
    </row>
    <row r="18" spans="1:19" ht="15.75" customHeight="1">
      <c r="A18" s="23">
        <f>A17+1</f>
        <v>15</v>
      </c>
      <c r="B18" s="24" t="s">
        <v>180</v>
      </c>
      <c r="C18" s="25" t="s">
        <v>32</v>
      </c>
      <c r="D18" s="26">
        <v>102.5</v>
      </c>
      <c r="E18" s="76">
        <v>86</v>
      </c>
      <c r="F18" s="76">
        <v>100</v>
      </c>
      <c r="G18" s="76">
        <v>92</v>
      </c>
      <c r="H18" s="76">
        <v>102</v>
      </c>
      <c r="I18" s="76"/>
      <c r="J18" s="76"/>
      <c r="K18" s="76">
        <v>97</v>
      </c>
      <c r="L18" s="30"/>
      <c r="M18" s="78"/>
      <c r="N18" s="122">
        <f>SUM(E18:K18)/2</f>
        <v>238.5</v>
      </c>
      <c r="O18" s="122">
        <v>14</v>
      </c>
      <c r="P18" s="123">
        <v>5</v>
      </c>
      <c r="Q18" s="124">
        <f>SUM(E18:K18)/P18</f>
        <v>95.4</v>
      </c>
      <c r="R18" s="125">
        <f>+Q18-71</f>
        <v>24.400000000000006</v>
      </c>
      <c r="S18" s="121"/>
    </row>
    <row r="19" spans="1:19" ht="15.75" customHeight="1">
      <c r="A19" s="23">
        <f>A18+1</f>
        <v>16</v>
      </c>
      <c r="B19" s="24" t="s">
        <v>41</v>
      </c>
      <c r="C19" s="25" t="s">
        <v>42</v>
      </c>
      <c r="D19" s="26">
        <v>116.25</v>
      </c>
      <c r="E19" s="76">
        <v>118</v>
      </c>
      <c r="F19" s="76">
        <v>110</v>
      </c>
      <c r="G19" s="76"/>
      <c r="H19" s="76">
        <v>105</v>
      </c>
      <c r="I19" s="76">
        <v>108</v>
      </c>
      <c r="J19" s="76"/>
      <c r="K19" s="76">
        <v>108</v>
      </c>
      <c r="L19" s="30"/>
      <c r="M19" s="78">
        <f>SUM(E19:K19)/7</f>
        <v>78.42857142857143</v>
      </c>
      <c r="N19" s="122">
        <f>SUM(E19:K19)/4</f>
        <v>137.25</v>
      </c>
      <c r="O19" s="127">
        <v>30</v>
      </c>
      <c r="P19" s="128">
        <v>5</v>
      </c>
      <c r="Q19" s="124">
        <f>SUM(E19:K19)/P19</f>
        <v>109.8</v>
      </c>
      <c r="R19" s="125">
        <f>Q19-71</f>
        <v>38.8</v>
      </c>
      <c r="S19" s="121"/>
    </row>
    <row r="20" spans="1:19" ht="15.75" customHeight="1">
      <c r="A20" s="23">
        <f>A19+1</f>
        <v>17</v>
      </c>
      <c r="B20" s="24" t="s">
        <v>181</v>
      </c>
      <c r="C20" s="25" t="s">
        <v>147</v>
      </c>
      <c r="D20" s="26">
        <v>90.5</v>
      </c>
      <c r="E20" s="76">
        <v>91</v>
      </c>
      <c r="F20" s="76">
        <v>107</v>
      </c>
      <c r="G20" s="76"/>
      <c r="H20" s="76">
        <v>92</v>
      </c>
      <c r="I20" s="76"/>
      <c r="J20" s="76">
        <v>87</v>
      </c>
      <c r="K20" s="76">
        <v>93</v>
      </c>
      <c r="L20" s="30"/>
      <c r="M20" s="78"/>
      <c r="N20" s="122">
        <f>SUM(E20:K20)/4</f>
        <v>117.5</v>
      </c>
      <c r="O20" s="122">
        <v>16</v>
      </c>
      <c r="P20" s="123">
        <v>5</v>
      </c>
      <c r="Q20" s="124">
        <f>SUM(E20:K20)/P20</f>
        <v>94</v>
      </c>
      <c r="R20" s="125">
        <f>Q20-71</f>
        <v>23</v>
      </c>
      <c r="S20" s="121"/>
    </row>
    <row r="21" spans="1:19" ht="15.75" customHeight="1">
      <c r="A21" s="23">
        <f>A20+1</f>
        <v>18</v>
      </c>
      <c r="B21" s="24" t="s">
        <v>217</v>
      </c>
      <c r="C21" s="25" t="s">
        <v>218</v>
      </c>
      <c r="D21" s="26"/>
      <c r="E21" s="76"/>
      <c r="F21" s="76">
        <v>128</v>
      </c>
      <c r="G21" s="76"/>
      <c r="H21" s="76"/>
      <c r="I21" s="76"/>
      <c r="J21" s="76"/>
      <c r="K21" s="76"/>
      <c r="L21" s="30"/>
      <c r="M21" s="78"/>
      <c r="N21" s="122"/>
      <c r="O21" s="122">
        <v>40</v>
      </c>
      <c r="P21" s="123">
        <v>1</v>
      </c>
      <c r="Q21" s="124">
        <f>SUM(E21:K21)/P21</f>
        <v>128</v>
      </c>
      <c r="R21" s="126" t="s">
        <v>21</v>
      </c>
      <c r="S21" s="121"/>
    </row>
    <row r="22" spans="1:19" ht="15.75" customHeight="1">
      <c r="A22" s="23">
        <f>A21+1</f>
        <v>19</v>
      </c>
      <c r="B22" s="24" t="s">
        <v>43</v>
      </c>
      <c r="C22" s="25" t="s">
        <v>44</v>
      </c>
      <c r="D22" s="26"/>
      <c r="E22" s="76"/>
      <c r="F22" s="76">
        <v>114</v>
      </c>
      <c r="G22" s="76"/>
      <c r="H22" s="76"/>
      <c r="I22" s="76"/>
      <c r="J22" s="76"/>
      <c r="K22" s="76"/>
      <c r="L22" s="30"/>
      <c r="M22" s="78"/>
      <c r="N22" s="122"/>
      <c r="O22" s="122">
        <v>37</v>
      </c>
      <c r="P22" s="123">
        <v>1</v>
      </c>
      <c r="Q22" s="124">
        <f>SUM(E22:K22)/P22</f>
        <v>114</v>
      </c>
      <c r="R22" s="126" t="s">
        <v>21</v>
      </c>
      <c r="S22" s="121"/>
    </row>
    <row r="23" spans="1:18" ht="15.75" customHeight="1">
      <c r="A23" s="23">
        <f>A22+1</f>
        <v>20</v>
      </c>
      <c r="B23" s="24" t="s">
        <v>182</v>
      </c>
      <c r="C23" s="25" t="s">
        <v>177</v>
      </c>
      <c r="D23" s="26">
        <v>139</v>
      </c>
      <c r="E23" s="76"/>
      <c r="F23" s="76"/>
      <c r="G23" s="76"/>
      <c r="H23" s="76"/>
      <c r="I23" s="76"/>
      <c r="J23" s="76"/>
      <c r="K23" s="76"/>
      <c r="L23" s="30"/>
      <c r="M23" s="78"/>
      <c r="N23" s="122">
        <f>SUM(E23:K23)</f>
        <v>0</v>
      </c>
      <c r="O23" s="127" t="s">
        <v>21</v>
      </c>
      <c r="P23" s="128"/>
      <c r="Q23" s="124"/>
      <c r="R23" s="126" t="s">
        <v>21</v>
      </c>
    </row>
    <row r="24" spans="1:18" ht="15.75" customHeight="1">
      <c r="A24" s="23">
        <f>A23+1</f>
        <v>21</v>
      </c>
      <c r="B24" s="24" t="s">
        <v>183</v>
      </c>
      <c r="C24" s="25" t="s">
        <v>184</v>
      </c>
      <c r="D24" s="26">
        <v>105</v>
      </c>
      <c r="E24" s="76"/>
      <c r="F24" s="76"/>
      <c r="G24" s="76"/>
      <c r="H24" s="76"/>
      <c r="I24" s="76"/>
      <c r="J24" s="76"/>
      <c r="K24" s="76"/>
      <c r="L24" s="30"/>
      <c r="M24" s="78"/>
      <c r="N24" s="122">
        <f>SUM(E24:K24)</f>
        <v>0</v>
      </c>
      <c r="O24" s="127" t="s">
        <v>21</v>
      </c>
      <c r="P24" s="128"/>
      <c r="Q24" s="124"/>
      <c r="R24" s="126" t="s">
        <v>21</v>
      </c>
    </row>
    <row r="25" spans="1:18" ht="15.75" customHeight="1">
      <c r="A25" s="23">
        <f>A24+1</f>
        <v>22</v>
      </c>
      <c r="B25" s="24" t="s">
        <v>49</v>
      </c>
      <c r="C25" s="25" t="s">
        <v>38</v>
      </c>
      <c r="D25" s="26">
        <v>94</v>
      </c>
      <c r="E25" s="76"/>
      <c r="F25" s="76"/>
      <c r="G25" s="76"/>
      <c r="H25" s="76"/>
      <c r="I25" s="76"/>
      <c r="J25" s="76"/>
      <c r="K25" s="76"/>
      <c r="L25" s="30"/>
      <c r="M25" s="78"/>
      <c r="N25" s="122">
        <f>SUM(E25:K25)</f>
        <v>0</v>
      </c>
      <c r="O25" s="127" t="s">
        <v>21</v>
      </c>
      <c r="P25" s="128"/>
      <c r="Q25" s="124"/>
      <c r="R25" s="126" t="s">
        <v>21</v>
      </c>
    </row>
    <row r="26" spans="1:19" ht="15.75" customHeight="1">
      <c r="A26" s="23">
        <f>A25+1</f>
        <v>23</v>
      </c>
      <c r="B26" s="24" t="s">
        <v>185</v>
      </c>
      <c r="C26" s="25" t="s">
        <v>175</v>
      </c>
      <c r="D26" s="26">
        <v>92</v>
      </c>
      <c r="E26" s="76"/>
      <c r="F26" s="76"/>
      <c r="G26" s="76"/>
      <c r="H26" s="76">
        <v>86</v>
      </c>
      <c r="I26" s="76"/>
      <c r="J26" s="76"/>
      <c r="K26" s="76"/>
      <c r="L26" s="30"/>
      <c r="M26" s="78"/>
      <c r="N26" s="122">
        <f>SUM(E26:K26)</f>
        <v>86</v>
      </c>
      <c r="O26" s="127">
        <v>13</v>
      </c>
      <c r="P26" s="128">
        <v>1</v>
      </c>
      <c r="Q26" s="124">
        <f>SUM(E26:K26)/P26</f>
        <v>86</v>
      </c>
      <c r="R26" s="126" t="s">
        <v>21</v>
      </c>
      <c r="S26" s="121"/>
    </row>
    <row r="27" spans="1:20" ht="15.75" customHeight="1">
      <c r="A27" s="23">
        <f>A26+1</f>
        <v>24</v>
      </c>
      <c r="B27" s="24" t="s">
        <v>186</v>
      </c>
      <c r="C27" s="25" t="s">
        <v>25</v>
      </c>
      <c r="D27" s="26">
        <v>99</v>
      </c>
      <c r="E27" s="76">
        <v>93</v>
      </c>
      <c r="F27" s="76"/>
      <c r="G27" s="76"/>
      <c r="H27" s="76">
        <v>82</v>
      </c>
      <c r="I27" s="76">
        <v>86</v>
      </c>
      <c r="J27" s="76">
        <v>86</v>
      </c>
      <c r="K27" s="76"/>
      <c r="L27" s="30" t="s">
        <v>210</v>
      </c>
      <c r="M27" s="78"/>
      <c r="N27" s="122">
        <f>SUM(E27:K27)</f>
        <v>347</v>
      </c>
      <c r="O27" s="127">
        <v>5</v>
      </c>
      <c r="P27" s="128">
        <v>4</v>
      </c>
      <c r="Q27" s="124">
        <f>SUM(E27:K27)/P27</f>
        <v>86.75</v>
      </c>
      <c r="R27" s="125">
        <f>(Q27-71)*0.7</f>
        <v>11.024999999999999</v>
      </c>
      <c r="S27" s="121"/>
      <c r="T27" s="121"/>
    </row>
    <row r="28" spans="1:19" ht="15.75" customHeight="1">
      <c r="A28" s="23">
        <f>A27+1</f>
        <v>25</v>
      </c>
      <c r="B28" s="24" t="s">
        <v>219</v>
      </c>
      <c r="C28" s="25" t="s">
        <v>190</v>
      </c>
      <c r="D28" s="26"/>
      <c r="E28" s="76"/>
      <c r="F28" s="76"/>
      <c r="G28" s="76">
        <v>104</v>
      </c>
      <c r="H28" s="76">
        <v>110</v>
      </c>
      <c r="I28" s="76">
        <v>109</v>
      </c>
      <c r="J28" s="76"/>
      <c r="K28" s="76"/>
      <c r="L28" s="30"/>
      <c r="M28" s="78"/>
      <c r="N28" s="122"/>
      <c r="O28" s="127">
        <v>28</v>
      </c>
      <c r="P28" s="128">
        <v>3</v>
      </c>
      <c r="Q28" s="124">
        <f>SUM(E28:K28)/P28</f>
        <v>107.66666666666667</v>
      </c>
      <c r="R28" s="125">
        <f>Q28-71</f>
        <v>36.66666666666667</v>
      </c>
      <c r="S28" s="121"/>
    </row>
    <row r="29" spans="1:19" ht="15.75" customHeight="1">
      <c r="A29" s="23">
        <f>A28+1</f>
        <v>26</v>
      </c>
      <c r="B29" s="24" t="s">
        <v>57</v>
      </c>
      <c r="C29" s="25" t="s">
        <v>220</v>
      </c>
      <c r="D29" s="26"/>
      <c r="E29" s="76"/>
      <c r="F29" s="76"/>
      <c r="G29" s="76"/>
      <c r="H29" s="76">
        <v>81</v>
      </c>
      <c r="I29" s="76"/>
      <c r="J29" s="76"/>
      <c r="K29" s="76"/>
      <c r="L29" s="30"/>
      <c r="M29" s="78">
        <f>SUM(E29:K29)/8</f>
        <v>10.125</v>
      </c>
      <c r="N29" s="122"/>
      <c r="O29" s="127">
        <v>9</v>
      </c>
      <c r="P29" s="128">
        <v>1</v>
      </c>
      <c r="Q29" s="124">
        <f>SUM(E29:K29)/P29</f>
        <v>81</v>
      </c>
      <c r="R29" s="126" t="s">
        <v>21</v>
      </c>
      <c r="S29" s="121"/>
    </row>
    <row r="30" spans="1:19" ht="15.75" customHeight="1">
      <c r="A30" s="23">
        <f>A29+1</f>
        <v>27</v>
      </c>
      <c r="B30" s="24" t="s">
        <v>65</v>
      </c>
      <c r="C30" s="25" t="s">
        <v>62</v>
      </c>
      <c r="D30" s="26"/>
      <c r="E30" s="76"/>
      <c r="F30" s="76"/>
      <c r="G30" s="76"/>
      <c r="H30" s="76">
        <v>86</v>
      </c>
      <c r="I30" s="76"/>
      <c r="J30" s="76"/>
      <c r="K30" s="76"/>
      <c r="L30" s="30"/>
      <c r="M30" s="78"/>
      <c r="N30" s="122"/>
      <c r="O30" s="127">
        <v>13</v>
      </c>
      <c r="P30" s="128">
        <v>1</v>
      </c>
      <c r="Q30" s="124">
        <f>SUM(E30:K30)/P30</f>
        <v>86</v>
      </c>
      <c r="R30" s="126" t="s">
        <v>21</v>
      </c>
      <c r="S30" s="121"/>
    </row>
    <row r="31" spans="1:19" ht="15.75" customHeight="1">
      <c r="A31" s="23">
        <f>A30+1</f>
        <v>28</v>
      </c>
      <c r="B31" s="24" t="s">
        <v>67</v>
      </c>
      <c r="C31" s="25" t="s">
        <v>68</v>
      </c>
      <c r="D31" s="26">
        <v>93.8</v>
      </c>
      <c r="E31" s="76">
        <v>100</v>
      </c>
      <c r="F31" s="76">
        <v>86</v>
      </c>
      <c r="G31" s="76"/>
      <c r="H31" s="76">
        <v>87</v>
      </c>
      <c r="I31" s="76">
        <v>89</v>
      </c>
      <c r="J31" s="76">
        <v>95</v>
      </c>
      <c r="K31" s="76">
        <v>101</v>
      </c>
      <c r="L31" s="30"/>
      <c r="M31" s="78">
        <v>92</v>
      </c>
      <c r="N31" s="122">
        <f>SUM(E31:K31)/5</f>
        <v>111.6</v>
      </c>
      <c r="O31" s="122">
        <v>10</v>
      </c>
      <c r="P31" s="123">
        <v>6</v>
      </c>
      <c r="Q31" s="124">
        <f>SUM(E31:K31)/P31</f>
        <v>93</v>
      </c>
      <c r="R31" s="125">
        <f>Q31-71</f>
        <v>22</v>
      </c>
      <c r="S31" s="121"/>
    </row>
    <row r="32" spans="1:19" ht="15.75" customHeight="1">
      <c r="A32" s="23">
        <f>A31+1</f>
        <v>29</v>
      </c>
      <c r="B32" s="24" t="s">
        <v>67</v>
      </c>
      <c r="C32" s="25" t="s">
        <v>25</v>
      </c>
      <c r="D32" s="26">
        <v>83.8</v>
      </c>
      <c r="E32" s="76">
        <v>89</v>
      </c>
      <c r="F32" s="76"/>
      <c r="G32" s="76"/>
      <c r="H32" s="76"/>
      <c r="I32" s="76">
        <v>83</v>
      </c>
      <c r="J32" s="76">
        <v>78</v>
      </c>
      <c r="K32" s="76">
        <v>84</v>
      </c>
      <c r="L32" s="30"/>
      <c r="M32" s="78">
        <f>SUM(E32:K32)/7</f>
        <v>47.714285714285715</v>
      </c>
      <c r="N32" s="122">
        <f>SUM(E32:K32)/5</f>
        <v>66.8</v>
      </c>
      <c r="O32" s="122">
        <v>6</v>
      </c>
      <c r="P32" s="123">
        <v>4</v>
      </c>
      <c r="Q32" s="124">
        <f>SUM(E32:K32)/P32</f>
        <v>83.5</v>
      </c>
      <c r="R32" s="125">
        <f>Q32-71</f>
        <v>12.5</v>
      </c>
      <c r="S32" s="121"/>
    </row>
    <row r="33" spans="1:19" ht="15.75" customHeight="1">
      <c r="A33" s="23">
        <f>A32+1</f>
        <v>30</v>
      </c>
      <c r="B33" s="24" t="s">
        <v>221</v>
      </c>
      <c r="C33" s="25" t="s">
        <v>25</v>
      </c>
      <c r="D33" s="26"/>
      <c r="E33" s="76">
        <v>120</v>
      </c>
      <c r="F33" s="76"/>
      <c r="G33" s="76"/>
      <c r="H33" s="76"/>
      <c r="I33" s="76">
        <v>110</v>
      </c>
      <c r="J33" s="76">
        <v>128</v>
      </c>
      <c r="K33" s="76"/>
      <c r="L33" s="30"/>
      <c r="M33" s="78"/>
      <c r="N33" s="122"/>
      <c r="O33" s="122">
        <v>40</v>
      </c>
      <c r="P33" s="123">
        <v>3</v>
      </c>
      <c r="Q33" s="124">
        <f>SUM(E33:K33)/P33</f>
        <v>119.33333333333333</v>
      </c>
      <c r="R33" s="125">
        <v>40</v>
      </c>
      <c r="S33" s="121"/>
    </row>
    <row r="34" spans="1:20" ht="15.75" customHeight="1">
      <c r="A34" s="23">
        <f>A33+1</f>
        <v>31</v>
      </c>
      <c r="B34" s="24" t="s">
        <v>187</v>
      </c>
      <c r="C34" s="25" t="s">
        <v>188</v>
      </c>
      <c r="D34" s="26">
        <v>95</v>
      </c>
      <c r="E34" s="76"/>
      <c r="F34" s="76"/>
      <c r="G34" s="76"/>
      <c r="H34" s="76">
        <v>99</v>
      </c>
      <c r="I34" s="76">
        <v>87</v>
      </c>
      <c r="J34" s="76">
        <v>104</v>
      </c>
      <c r="K34" s="76"/>
      <c r="L34" s="30" t="s">
        <v>211</v>
      </c>
      <c r="M34" s="78"/>
      <c r="N34" s="122">
        <f>SUM(E34:K34)/5</f>
        <v>58</v>
      </c>
      <c r="O34" s="122">
        <v>10</v>
      </c>
      <c r="P34" s="123">
        <v>3</v>
      </c>
      <c r="Q34" s="124">
        <f>SUM(E34:K34)/P34</f>
        <v>96.66666666666667</v>
      </c>
      <c r="R34" s="125">
        <f>(Q34-71)*0.7</f>
        <v>17.96666666666667</v>
      </c>
      <c r="S34" s="121"/>
      <c r="T34" s="121"/>
    </row>
    <row r="35" spans="1:18" ht="15.75" customHeight="1">
      <c r="A35" s="23">
        <f>A34+1</f>
        <v>32</v>
      </c>
      <c r="B35" s="24" t="s">
        <v>70</v>
      </c>
      <c r="C35" s="25" t="s">
        <v>31</v>
      </c>
      <c r="D35" s="26"/>
      <c r="E35" s="76"/>
      <c r="F35" s="76"/>
      <c r="G35" s="76"/>
      <c r="H35" s="76"/>
      <c r="I35" s="76"/>
      <c r="J35" s="76"/>
      <c r="K35" s="76"/>
      <c r="L35" s="30"/>
      <c r="M35" s="78">
        <f>SUM(E35:K35)/2</f>
        <v>0</v>
      </c>
      <c r="N35" s="122"/>
      <c r="O35" s="127" t="s">
        <v>21</v>
      </c>
      <c r="P35" s="128"/>
      <c r="Q35" s="124"/>
      <c r="R35" s="126" t="s">
        <v>21</v>
      </c>
    </row>
    <row r="36" spans="1:19" ht="15.75" customHeight="1">
      <c r="A36" s="23">
        <f>A35+1</f>
        <v>33</v>
      </c>
      <c r="B36" s="24" t="s">
        <v>74</v>
      </c>
      <c r="C36" s="25" t="s">
        <v>75</v>
      </c>
      <c r="D36" s="26">
        <v>91</v>
      </c>
      <c r="E36" s="76"/>
      <c r="F36" s="76">
        <v>93</v>
      </c>
      <c r="G36" s="76"/>
      <c r="H36" s="76"/>
      <c r="I36" s="76"/>
      <c r="J36" s="76">
        <v>97</v>
      </c>
      <c r="K36" s="76"/>
      <c r="L36" s="30"/>
      <c r="M36" s="78">
        <v>97.5</v>
      </c>
      <c r="N36" s="122">
        <f>SUM(E36:K36)/2</f>
        <v>95</v>
      </c>
      <c r="O36" s="127">
        <v>19</v>
      </c>
      <c r="P36" s="128">
        <v>2</v>
      </c>
      <c r="Q36" s="124">
        <f>SUM(E36:K36)/P36</f>
        <v>95</v>
      </c>
      <c r="R36" s="126" t="s">
        <v>21</v>
      </c>
      <c r="S36" s="121"/>
    </row>
    <row r="37" spans="1:19" ht="15.75" customHeight="1">
      <c r="A37" s="23">
        <f>A36+1</f>
        <v>34</v>
      </c>
      <c r="B37" s="24" t="s">
        <v>222</v>
      </c>
      <c r="C37" s="25" t="s">
        <v>223</v>
      </c>
      <c r="D37" s="26"/>
      <c r="E37" s="76"/>
      <c r="F37" s="76">
        <v>118</v>
      </c>
      <c r="G37" s="76">
        <v>110</v>
      </c>
      <c r="H37" s="76">
        <v>112</v>
      </c>
      <c r="I37" s="76"/>
      <c r="J37" s="76"/>
      <c r="K37" s="76">
        <v>112</v>
      </c>
      <c r="L37" s="30"/>
      <c r="M37" s="78"/>
      <c r="N37" s="122"/>
      <c r="O37" s="127">
        <v>40</v>
      </c>
      <c r="P37" s="128">
        <v>4</v>
      </c>
      <c r="Q37" s="124">
        <f>SUM(E37:K37)/P37</f>
        <v>113</v>
      </c>
      <c r="R37" s="125">
        <v>40</v>
      </c>
      <c r="S37" s="121"/>
    </row>
    <row r="38" spans="1:19" ht="15.75" customHeight="1">
      <c r="A38" s="23">
        <f>A37+1</f>
        <v>35</v>
      </c>
      <c r="B38" s="24" t="s">
        <v>78</v>
      </c>
      <c r="C38" s="25" t="s">
        <v>79</v>
      </c>
      <c r="D38" s="26"/>
      <c r="E38" s="76"/>
      <c r="F38" s="76"/>
      <c r="G38" s="76"/>
      <c r="H38" s="76"/>
      <c r="I38" s="76">
        <v>101</v>
      </c>
      <c r="J38" s="76"/>
      <c r="K38" s="76"/>
      <c r="L38" s="30"/>
      <c r="M38" s="78"/>
      <c r="N38" s="122"/>
      <c r="O38" s="127">
        <v>26</v>
      </c>
      <c r="P38" s="128">
        <v>1</v>
      </c>
      <c r="Q38" s="124">
        <f>SUM(E38:K38)/P38</f>
        <v>101</v>
      </c>
      <c r="R38" s="126" t="s">
        <v>21</v>
      </c>
      <c r="S38" s="121"/>
    </row>
    <row r="39" spans="1:19" ht="15.75" customHeight="1">
      <c r="A39" s="23">
        <f>A38+1</f>
        <v>36</v>
      </c>
      <c r="B39" s="24" t="s">
        <v>81</v>
      </c>
      <c r="C39" s="25" t="s">
        <v>82</v>
      </c>
      <c r="D39" s="26"/>
      <c r="E39" s="76"/>
      <c r="F39" s="76"/>
      <c r="G39" s="76">
        <v>86</v>
      </c>
      <c r="H39" s="76"/>
      <c r="I39" s="76"/>
      <c r="J39" s="76"/>
      <c r="K39" s="76"/>
      <c r="L39" s="30"/>
      <c r="M39" s="78">
        <v>93</v>
      </c>
      <c r="N39" s="122"/>
      <c r="O39" s="127">
        <v>13</v>
      </c>
      <c r="P39" s="128">
        <v>1</v>
      </c>
      <c r="Q39" s="124">
        <f>SUM(E39:K39)/P39</f>
        <v>86</v>
      </c>
      <c r="R39" s="126" t="s">
        <v>21</v>
      </c>
      <c r="S39" s="121"/>
    </row>
    <row r="40" spans="1:19" ht="15.75" customHeight="1">
      <c r="A40" s="23">
        <f>A39+1</f>
        <v>37</v>
      </c>
      <c r="B40" s="24" t="s">
        <v>83</v>
      </c>
      <c r="C40" s="25" t="s">
        <v>84</v>
      </c>
      <c r="D40" s="26">
        <v>106</v>
      </c>
      <c r="E40" s="76"/>
      <c r="F40" s="76"/>
      <c r="G40" s="76"/>
      <c r="H40" s="76"/>
      <c r="I40" s="76"/>
      <c r="J40" s="76"/>
      <c r="K40" s="76"/>
      <c r="L40" s="30"/>
      <c r="M40" s="78">
        <v>110</v>
      </c>
      <c r="N40" s="122">
        <f>SUM(E40:K40)/2</f>
        <v>0</v>
      </c>
      <c r="O40" s="127" t="s">
        <v>21</v>
      </c>
      <c r="P40" s="128"/>
      <c r="Q40" s="124"/>
      <c r="R40" s="126" t="s">
        <v>21</v>
      </c>
      <c r="S40" s="121"/>
    </row>
    <row r="41" spans="1:19" ht="15.75" customHeight="1">
      <c r="A41" s="23">
        <f>A40+1</f>
        <v>38</v>
      </c>
      <c r="B41" s="24" t="s">
        <v>85</v>
      </c>
      <c r="C41" s="25" t="s">
        <v>32</v>
      </c>
      <c r="D41" s="26">
        <v>89</v>
      </c>
      <c r="E41" s="76">
        <v>101</v>
      </c>
      <c r="F41" s="76">
        <v>105</v>
      </c>
      <c r="G41" s="76">
        <v>101</v>
      </c>
      <c r="H41" s="76">
        <v>100</v>
      </c>
      <c r="I41" s="76"/>
      <c r="J41" s="76"/>
      <c r="K41" s="76"/>
      <c r="L41" s="30"/>
      <c r="M41" s="78">
        <v>92.66666666666667</v>
      </c>
      <c r="N41" s="122">
        <f>SUM(E41:K41)/4</f>
        <v>101.75</v>
      </c>
      <c r="O41" s="127">
        <v>18</v>
      </c>
      <c r="P41" s="128">
        <v>4</v>
      </c>
      <c r="Q41" s="124">
        <f>SUM(E41:K41)/P41</f>
        <v>101.75</v>
      </c>
      <c r="R41" s="125">
        <f>Q41-71</f>
        <v>30.75</v>
      </c>
      <c r="S41" s="121"/>
    </row>
    <row r="42" spans="1:20" ht="15.75" customHeight="1">
      <c r="A42" s="23">
        <f>A41+1</f>
        <v>39</v>
      </c>
      <c r="B42" s="24" t="s">
        <v>86</v>
      </c>
      <c r="C42" s="25" t="s">
        <v>32</v>
      </c>
      <c r="D42" s="26">
        <v>99</v>
      </c>
      <c r="E42" s="76"/>
      <c r="F42" s="76">
        <v>94</v>
      </c>
      <c r="G42" s="76">
        <v>95</v>
      </c>
      <c r="H42" s="76"/>
      <c r="I42" s="76"/>
      <c r="J42" s="76"/>
      <c r="K42" s="76">
        <v>91</v>
      </c>
      <c r="L42" s="30" t="s">
        <v>213</v>
      </c>
      <c r="M42" s="78">
        <v>107</v>
      </c>
      <c r="N42" s="122">
        <f>SUM(E42:K42)/2</f>
        <v>140</v>
      </c>
      <c r="O42" s="127">
        <v>20</v>
      </c>
      <c r="P42" s="128">
        <v>3</v>
      </c>
      <c r="Q42" s="124">
        <f>SUM(E42:K42)/P42</f>
        <v>93.33333333333333</v>
      </c>
      <c r="R42" s="125">
        <f>(Q42-71)*0.7</f>
        <v>15.63333333333333</v>
      </c>
      <c r="S42" s="121"/>
      <c r="T42" s="121"/>
    </row>
    <row r="43" spans="1:19" ht="15.75" customHeight="1">
      <c r="A43" s="23">
        <f>A42+1</f>
        <v>40</v>
      </c>
      <c r="B43" s="24" t="s">
        <v>224</v>
      </c>
      <c r="C43" s="25" t="s">
        <v>44</v>
      </c>
      <c r="D43" s="26"/>
      <c r="E43" s="76">
        <v>102</v>
      </c>
      <c r="F43" s="76"/>
      <c r="G43" s="76">
        <v>102</v>
      </c>
      <c r="H43" s="76"/>
      <c r="I43" s="76"/>
      <c r="J43" s="76"/>
      <c r="K43" s="76"/>
      <c r="L43" s="30"/>
      <c r="M43" s="78"/>
      <c r="N43" s="122"/>
      <c r="O43" s="127">
        <v>26</v>
      </c>
      <c r="P43" s="128">
        <v>2</v>
      </c>
      <c r="Q43" s="124">
        <f>SUM(E43:K43)/P43</f>
        <v>102</v>
      </c>
      <c r="R43" s="126" t="s">
        <v>21</v>
      </c>
      <c r="S43" s="121"/>
    </row>
    <row r="44" spans="1:19" ht="15.75" customHeight="1">
      <c r="A44" s="23">
        <f>A43+1</f>
        <v>41</v>
      </c>
      <c r="B44" s="24" t="s">
        <v>189</v>
      </c>
      <c r="C44" s="25" t="s">
        <v>190</v>
      </c>
      <c r="D44" s="26">
        <v>111</v>
      </c>
      <c r="E44" s="76"/>
      <c r="F44" s="76"/>
      <c r="G44" s="76"/>
      <c r="H44" s="76">
        <v>112</v>
      </c>
      <c r="I44" s="76"/>
      <c r="J44" s="76">
        <v>107</v>
      </c>
      <c r="K44" s="76"/>
      <c r="L44" s="30"/>
      <c r="M44" s="78"/>
      <c r="N44" s="122">
        <f>SUM(E44:K44)/3</f>
        <v>73</v>
      </c>
      <c r="O44" s="122">
        <v>35</v>
      </c>
      <c r="P44" s="123">
        <v>2</v>
      </c>
      <c r="Q44" s="124">
        <f>SUM(E44:K44)/P44</f>
        <v>109.5</v>
      </c>
      <c r="R44" s="126" t="s">
        <v>21</v>
      </c>
      <c r="S44" s="121"/>
    </row>
    <row r="45" spans="1:19" ht="15.75" customHeight="1">
      <c r="A45" s="23">
        <f>A44+1</f>
        <v>42</v>
      </c>
      <c r="B45" s="24" t="s">
        <v>225</v>
      </c>
      <c r="C45" s="25" t="s">
        <v>147</v>
      </c>
      <c r="D45" s="26"/>
      <c r="E45" s="76">
        <v>103</v>
      </c>
      <c r="F45" s="76"/>
      <c r="G45" s="76"/>
      <c r="H45" s="76"/>
      <c r="I45" s="76"/>
      <c r="J45" s="76"/>
      <c r="K45" s="76"/>
      <c r="L45" s="30"/>
      <c r="M45" s="78"/>
      <c r="N45" s="122"/>
      <c r="O45" s="122">
        <v>27</v>
      </c>
      <c r="P45" s="123">
        <v>1</v>
      </c>
      <c r="Q45" s="124">
        <f>SUM(E45:K45)/P45</f>
        <v>103</v>
      </c>
      <c r="R45" s="125">
        <f>Q45-71</f>
        <v>32</v>
      </c>
      <c r="S45" s="121"/>
    </row>
    <row r="46" spans="1:20" ht="15.75" customHeight="1">
      <c r="A46" s="23">
        <f>A45+1</f>
        <v>43</v>
      </c>
      <c r="B46" s="24" t="s">
        <v>87</v>
      </c>
      <c r="C46" s="25" t="s">
        <v>147</v>
      </c>
      <c r="D46" s="26">
        <v>95.25</v>
      </c>
      <c r="E46" s="76">
        <v>91</v>
      </c>
      <c r="F46" s="76">
        <v>98</v>
      </c>
      <c r="G46" s="76">
        <v>93</v>
      </c>
      <c r="H46" s="76">
        <v>99</v>
      </c>
      <c r="I46" s="76">
        <v>83</v>
      </c>
      <c r="J46" s="76">
        <v>97</v>
      </c>
      <c r="K46" s="76"/>
      <c r="L46" s="30" t="s">
        <v>207</v>
      </c>
      <c r="M46" s="78">
        <v>97.83333333333333</v>
      </c>
      <c r="N46" s="122">
        <f>SUM(E46:K46)/4</f>
        <v>140.25</v>
      </c>
      <c r="O46" s="122">
        <v>9</v>
      </c>
      <c r="P46" s="123">
        <v>6</v>
      </c>
      <c r="Q46" s="124">
        <f>SUM(E46:K46)/P46</f>
        <v>93.5</v>
      </c>
      <c r="R46" s="125">
        <f>(Q46-71)*0.7</f>
        <v>15.749999999999998</v>
      </c>
      <c r="S46" s="121"/>
      <c r="T46" s="121"/>
    </row>
    <row r="47" spans="1:19" ht="15.75" customHeight="1">
      <c r="A47" s="23">
        <f>A46+1</f>
        <v>44</v>
      </c>
      <c r="B47" s="24" t="s">
        <v>87</v>
      </c>
      <c r="C47" s="25" t="s">
        <v>106</v>
      </c>
      <c r="D47" s="26"/>
      <c r="E47" s="76">
        <v>105</v>
      </c>
      <c r="F47" s="76"/>
      <c r="G47" s="76"/>
      <c r="H47" s="76"/>
      <c r="I47" s="76"/>
      <c r="J47" s="76">
        <v>109</v>
      </c>
      <c r="K47" s="76"/>
      <c r="L47" s="30"/>
      <c r="M47" s="78"/>
      <c r="N47" s="122"/>
      <c r="O47" s="122">
        <v>29</v>
      </c>
      <c r="P47" s="123">
        <v>2</v>
      </c>
      <c r="Q47" s="124">
        <f>SUM(E47:K47)/P47</f>
        <v>107</v>
      </c>
      <c r="R47" s="126" t="s">
        <v>21</v>
      </c>
      <c r="S47" s="121"/>
    </row>
    <row r="48" spans="1:18" ht="15.75" customHeight="1">
      <c r="A48" s="23">
        <f>A46+1</f>
        <v>44</v>
      </c>
      <c r="B48" s="24" t="s">
        <v>148</v>
      </c>
      <c r="C48" s="25" t="s">
        <v>62</v>
      </c>
      <c r="D48" s="26">
        <v>109.5</v>
      </c>
      <c r="E48" s="76"/>
      <c r="F48" s="76"/>
      <c r="G48" s="76"/>
      <c r="H48" s="76"/>
      <c r="I48" s="76"/>
      <c r="J48" s="76"/>
      <c r="K48" s="76"/>
      <c r="L48" s="30"/>
      <c r="M48" s="78">
        <v>114</v>
      </c>
      <c r="N48" s="122">
        <f>SUM(E48:K48)/2</f>
        <v>0</v>
      </c>
      <c r="O48" s="127" t="s">
        <v>21</v>
      </c>
      <c r="P48" s="128"/>
      <c r="Q48" s="124"/>
      <c r="R48" s="126" t="s">
        <v>21</v>
      </c>
    </row>
    <row r="49" spans="1:18" ht="15.75" customHeight="1">
      <c r="A49" s="23">
        <f>A48+1</f>
        <v>45</v>
      </c>
      <c r="B49" s="24" t="s">
        <v>149</v>
      </c>
      <c r="C49" s="25" t="s">
        <v>23</v>
      </c>
      <c r="D49" s="26"/>
      <c r="E49" s="76"/>
      <c r="F49" s="76"/>
      <c r="G49" s="76"/>
      <c r="H49" s="76"/>
      <c r="I49" s="76"/>
      <c r="J49" s="76"/>
      <c r="K49" s="76"/>
      <c r="L49" s="30"/>
      <c r="M49" s="78">
        <f>SUM(E49:K49)/3</f>
        <v>0</v>
      </c>
      <c r="N49" s="122"/>
      <c r="O49" s="127" t="s">
        <v>21</v>
      </c>
      <c r="P49" s="128"/>
      <c r="Q49" s="124"/>
      <c r="R49" s="126" t="s">
        <v>21</v>
      </c>
    </row>
    <row r="50" spans="1:19" ht="15.75" customHeight="1">
      <c r="A50" s="23">
        <f>A49+1</f>
        <v>46</v>
      </c>
      <c r="B50" s="24" t="s">
        <v>89</v>
      </c>
      <c r="C50" s="25" t="s">
        <v>191</v>
      </c>
      <c r="D50" s="26">
        <v>90.33333333333333</v>
      </c>
      <c r="E50" s="76"/>
      <c r="F50" s="76"/>
      <c r="G50" s="76">
        <v>85</v>
      </c>
      <c r="H50" s="76">
        <v>92</v>
      </c>
      <c r="I50" s="76"/>
      <c r="J50" s="76"/>
      <c r="K50" s="76">
        <v>88</v>
      </c>
      <c r="L50" s="30"/>
      <c r="M50" s="78">
        <v>91.5</v>
      </c>
      <c r="N50" s="122">
        <f>SUM(E50:K50)/3</f>
        <v>88.33333333333333</v>
      </c>
      <c r="O50" s="122">
        <v>10</v>
      </c>
      <c r="P50" s="123">
        <v>3</v>
      </c>
      <c r="Q50" s="124">
        <f>SUM(E50:K50)/P50</f>
        <v>88.33333333333333</v>
      </c>
      <c r="R50" s="125">
        <f>Q50-71</f>
        <v>17.33333333333333</v>
      </c>
      <c r="S50" s="121"/>
    </row>
    <row r="51" spans="1:18" ht="15.75" customHeight="1">
      <c r="A51" s="23">
        <f>A50+1</f>
        <v>47</v>
      </c>
      <c r="B51" s="38" t="s">
        <v>152</v>
      </c>
      <c r="C51" s="39" t="s">
        <v>153</v>
      </c>
      <c r="D51" s="37">
        <v>100.28571428571429</v>
      </c>
      <c r="E51" s="80"/>
      <c r="F51" s="80"/>
      <c r="G51" s="80"/>
      <c r="H51" s="80"/>
      <c r="I51" s="80"/>
      <c r="J51" s="80"/>
      <c r="K51" s="80"/>
      <c r="L51" s="42"/>
      <c r="M51" s="78">
        <f>SUM(E51:K51)/6</f>
        <v>0</v>
      </c>
      <c r="N51" s="122">
        <f>SUM(E51:K51)/7</f>
        <v>0</v>
      </c>
      <c r="O51" s="122">
        <v>20.3</v>
      </c>
      <c r="P51" s="123"/>
      <c r="Q51" s="124"/>
      <c r="R51" s="126" t="s">
        <v>21</v>
      </c>
    </row>
    <row r="52" spans="1:18" ht="15.75" customHeight="1">
      <c r="A52" s="23">
        <f>A51+1</f>
        <v>48</v>
      </c>
      <c r="B52" s="38" t="s">
        <v>192</v>
      </c>
      <c r="C52" s="39" t="s">
        <v>177</v>
      </c>
      <c r="D52" s="37">
        <v>110</v>
      </c>
      <c r="E52" s="80"/>
      <c r="F52" s="80"/>
      <c r="G52" s="80"/>
      <c r="H52" s="80"/>
      <c r="I52" s="80"/>
      <c r="J52" s="80"/>
      <c r="K52" s="80"/>
      <c r="L52" s="42"/>
      <c r="M52" s="78"/>
      <c r="N52" s="122">
        <f>SUM(E52:K52)</f>
        <v>0</v>
      </c>
      <c r="O52" s="127" t="s">
        <v>21</v>
      </c>
      <c r="P52" s="128"/>
      <c r="Q52" s="124"/>
      <c r="R52" s="126" t="s">
        <v>21</v>
      </c>
    </row>
    <row r="53" spans="1:18" ht="15.75" customHeight="1">
      <c r="A53" s="23">
        <f>A52+1</f>
        <v>49</v>
      </c>
      <c r="B53" s="38" t="s">
        <v>103</v>
      </c>
      <c r="C53" s="39" t="s">
        <v>29</v>
      </c>
      <c r="D53" s="37"/>
      <c r="E53" s="80"/>
      <c r="F53" s="80"/>
      <c r="G53" s="80"/>
      <c r="H53" s="80"/>
      <c r="I53" s="80"/>
      <c r="J53" s="80"/>
      <c r="K53" s="80"/>
      <c r="L53" s="42"/>
      <c r="M53" s="78">
        <v>107.25</v>
      </c>
      <c r="N53" s="122"/>
      <c r="O53" s="127" t="s">
        <v>21</v>
      </c>
      <c r="P53" s="128"/>
      <c r="Q53" s="124"/>
      <c r="R53" s="126" t="s">
        <v>21</v>
      </c>
    </row>
    <row r="54" spans="1:19" ht="15.75" customHeight="1">
      <c r="A54" s="23">
        <f>A53+1</f>
        <v>50</v>
      </c>
      <c r="B54" s="38" t="s">
        <v>105</v>
      </c>
      <c r="C54" s="39" t="s">
        <v>106</v>
      </c>
      <c r="D54" s="37">
        <v>93.5</v>
      </c>
      <c r="E54" s="80">
        <v>94</v>
      </c>
      <c r="F54" s="80">
        <v>87</v>
      </c>
      <c r="G54" s="80"/>
      <c r="H54" s="80">
        <v>90</v>
      </c>
      <c r="I54" s="80"/>
      <c r="J54" s="80">
        <v>82</v>
      </c>
      <c r="K54" s="80"/>
      <c r="L54" s="42"/>
      <c r="M54" s="78">
        <f>SUM(E54:K54)/2</f>
        <v>176.5</v>
      </c>
      <c r="N54" s="122">
        <f>SUM(E54:K54)/2</f>
        <v>176.5</v>
      </c>
      <c r="O54" s="127">
        <v>8</v>
      </c>
      <c r="P54" s="128">
        <v>4</v>
      </c>
      <c r="Q54" s="124">
        <f>SUM(E54:K54)/P54</f>
        <v>88.25</v>
      </c>
      <c r="R54" s="125">
        <f>Q54-71</f>
        <v>17.25</v>
      </c>
      <c r="S54" s="121"/>
    </row>
    <row r="55" spans="1:19" ht="15.75" customHeight="1">
      <c r="A55" s="23">
        <f>A54+1</f>
        <v>51</v>
      </c>
      <c r="B55" s="38" t="s">
        <v>193</v>
      </c>
      <c r="C55" s="39" t="s">
        <v>106</v>
      </c>
      <c r="D55" s="37">
        <v>114</v>
      </c>
      <c r="E55" s="80">
        <v>106</v>
      </c>
      <c r="F55" s="80">
        <v>96</v>
      </c>
      <c r="G55" s="80">
        <v>96</v>
      </c>
      <c r="H55" s="80">
        <v>96</v>
      </c>
      <c r="I55" s="80"/>
      <c r="J55" s="80">
        <v>105</v>
      </c>
      <c r="K55" s="80">
        <v>99</v>
      </c>
      <c r="L55" s="42"/>
      <c r="M55" s="78"/>
      <c r="N55" s="122">
        <f>SUM(E55:K55)</f>
        <v>598</v>
      </c>
      <c r="O55" s="127">
        <v>22</v>
      </c>
      <c r="P55" s="128">
        <v>6</v>
      </c>
      <c r="Q55" s="124">
        <f>SUM(E55:K55)/P55</f>
        <v>99.66666666666667</v>
      </c>
      <c r="R55" s="125">
        <f>Q55-71</f>
        <v>28.66666666666667</v>
      </c>
      <c r="S55" s="121"/>
    </row>
    <row r="56" spans="1:18" ht="15.75" customHeight="1">
      <c r="A56" s="23">
        <f>A55+1</f>
        <v>52</v>
      </c>
      <c r="B56" s="38" t="s">
        <v>107</v>
      </c>
      <c r="C56" s="39" t="s">
        <v>108</v>
      </c>
      <c r="D56" s="37"/>
      <c r="E56" s="80"/>
      <c r="F56" s="80"/>
      <c r="G56" s="80"/>
      <c r="H56" s="80"/>
      <c r="I56" s="80"/>
      <c r="J56" s="80"/>
      <c r="K56" s="80"/>
      <c r="L56" s="42"/>
      <c r="M56" s="78">
        <v>89</v>
      </c>
      <c r="N56" s="122"/>
      <c r="O56" s="127" t="s">
        <v>21</v>
      </c>
      <c r="P56" s="128"/>
      <c r="Q56" s="124"/>
      <c r="R56" s="126" t="s">
        <v>21</v>
      </c>
    </row>
    <row r="57" spans="1:18" ht="15.75" customHeight="1">
      <c r="A57" s="23">
        <f>A56+1</f>
        <v>53</v>
      </c>
      <c r="B57" s="38" t="s">
        <v>109</v>
      </c>
      <c r="C57" s="39" t="s">
        <v>108</v>
      </c>
      <c r="D57" s="37"/>
      <c r="E57" s="80"/>
      <c r="F57" s="80"/>
      <c r="G57" s="80"/>
      <c r="H57" s="80"/>
      <c r="I57" s="80"/>
      <c r="J57" s="80"/>
      <c r="K57" s="80"/>
      <c r="L57" s="42"/>
      <c r="M57" s="78">
        <v>107</v>
      </c>
      <c r="N57" s="122"/>
      <c r="O57" s="127" t="s">
        <v>21</v>
      </c>
      <c r="P57" s="128"/>
      <c r="Q57" s="124"/>
      <c r="R57" s="126" t="s">
        <v>21</v>
      </c>
    </row>
    <row r="58" spans="1:18" ht="15.75" customHeight="1">
      <c r="A58" s="23">
        <f>A57+1</f>
        <v>54</v>
      </c>
      <c r="B58" s="38" t="s">
        <v>110</v>
      </c>
      <c r="C58" s="39" t="s">
        <v>111</v>
      </c>
      <c r="D58" s="37"/>
      <c r="E58" s="80"/>
      <c r="F58" s="80"/>
      <c r="G58" s="80"/>
      <c r="H58" s="80"/>
      <c r="I58" s="80"/>
      <c r="J58" s="80"/>
      <c r="K58" s="80"/>
      <c r="L58" s="42"/>
      <c r="M58" s="78">
        <v>113</v>
      </c>
      <c r="N58" s="122"/>
      <c r="O58" s="127" t="s">
        <v>21</v>
      </c>
      <c r="P58" s="128"/>
      <c r="Q58" s="124"/>
      <c r="R58" s="126" t="s">
        <v>21</v>
      </c>
    </row>
    <row r="59" spans="1:19" ht="15.75" customHeight="1">
      <c r="A59" s="23">
        <f>A58+1</f>
        <v>55</v>
      </c>
      <c r="B59" s="38" t="s">
        <v>194</v>
      </c>
      <c r="C59" s="39" t="s">
        <v>175</v>
      </c>
      <c r="D59" s="37">
        <v>107</v>
      </c>
      <c r="E59" s="80">
        <v>109</v>
      </c>
      <c r="F59" s="80"/>
      <c r="G59" s="80"/>
      <c r="H59" s="80"/>
      <c r="I59" s="80"/>
      <c r="J59" s="80">
        <v>102</v>
      </c>
      <c r="K59" s="80"/>
      <c r="L59" s="42"/>
      <c r="M59" s="78"/>
      <c r="N59" s="122">
        <f>SUM(E59:K59)/3</f>
        <v>70.33333333333333</v>
      </c>
      <c r="O59" s="122">
        <v>28</v>
      </c>
      <c r="P59" s="123">
        <v>2</v>
      </c>
      <c r="Q59" s="124">
        <f>SUM(E59:K59)/P59</f>
        <v>105.5</v>
      </c>
      <c r="R59" s="126" t="s">
        <v>21</v>
      </c>
      <c r="S59" s="121"/>
    </row>
    <row r="60" spans="1:18" ht="15.75" customHeight="1">
      <c r="A60" s="23">
        <f>A59+1</f>
        <v>56</v>
      </c>
      <c r="B60" s="38" t="s">
        <v>112</v>
      </c>
      <c r="C60" s="39" t="s">
        <v>23</v>
      </c>
      <c r="D60" s="37">
        <v>119</v>
      </c>
      <c r="E60" s="80"/>
      <c r="F60" s="80"/>
      <c r="G60" s="80"/>
      <c r="H60" s="80"/>
      <c r="I60" s="80"/>
      <c r="J60" s="80"/>
      <c r="K60" s="80"/>
      <c r="L60" s="42"/>
      <c r="M60" s="78">
        <f>SUM(E60:K60)/6</f>
        <v>0</v>
      </c>
      <c r="N60" s="122">
        <f>SUM(E60:K60)/5</f>
        <v>0</v>
      </c>
      <c r="O60" s="122">
        <v>40</v>
      </c>
      <c r="P60" s="123"/>
      <c r="Q60" s="124"/>
      <c r="R60" s="126" t="s">
        <v>21</v>
      </c>
    </row>
    <row r="61" spans="1:19" ht="15.75" customHeight="1">
      <c r="A61" s="23">
        <f>A60+1</f>
        <v>57</v>
      </c>
      <c r="B61" s="38" t="s">
        <v>195</v>
      </c>
      <c r="C61" s="39" t="s">
        <v>196</v>
      </c>
      <c r="D61" s="37">
        <v>96</v>
      </c>
      <c r="E61" s="80"/>
      <c r="F61" s="80">
        <v>101</v>
      </c>
      <c r="G61" s="80"/>
      <c r="H61" s="80"/>
      <c r="I61" s="80"/>
      <c r="J61" s="80"/>
      <c r="K61" s="80"/>
      <c r="L61" s="42"/>
      <c r="M61" s="78"/>
      <c r="N61" s="122">
        <f>SUM(E61:K61)</f>
        <v>101</v>
      </c>
      <c r="O61" s="127">
        <v>26</v>
      </c>
      <c r="P61" s="128">
        <v>1</v>
      </c>
      <c r="Q61" s="124">
        <f>SUM(E61:K61)/P61</f>
        <v>101</v>
      </c>
      <c r="R61" s="126" t="s">
        <v>21</v>
      </c>
      <c r="S61" s="121"/>
    </row>
    <row r="62" spans="1:19" ht="15.75" customHeight="1">
      <c r="A62" s="23">
        <f>A61+1</f>
        <v>58</v>
      </c>
      <c r="B62" s="38" t="s">
        <v>113</v>
      </c>
      <c r="C62" s="39" t="s">
        <v>159</v>
      </c>
      <c r="D62" s="37">
        <v>87.71428571428571</v>
      </c>
      <c r="E62" s="80">
        <v>91</v>
      </c>
      <c r="F62" s="80">
        <v>79</v>
      </c>
      <c r="G62" s="80">
        <v>83</v>
      </c>
      <c r="H62" s="80">
        <v>84</v>
      </c>
      <c r="I62" s="80">
        <v>89</v>
      </c>
      <c r="J62" s="80">
        <v>87</v>
      </c>
      <c r="K62" s="80">
        <v>83</v>
      </c>
      <c r="L62" s="129" t="s">
        <v>208</v>
      </c>
      <c r="M62" s="78">
        <f>SUM(E62:K62)/8</f>
        <v>74.5</v>
      </c>
      <c r="N62" s="122">
        <f>SUM(E62:K62)/7</f>
        <v>85.14285714285714</v>
      </c>
      <c r="O62" s="122">
        <v>3</v>
      </c>
      <c r="P62" s="123">
        <v>7</v>
      </c>
      <c r="Q62" s="124">
        <f>SUM(E62:K62)/P62</f>
        <v>85.14285714285714</v>
      </c>
      <c r="R62" s="125">
        <f>(Q62-71)*0.7</f>
        <v>9.899999999999997</v>
      </c>
      <c r="S62" s="121"/>
    </row>
    <row r="63" spans="1:18" ht="15.75" customHeight="1">
      <c r="A63" s="23">
        <f>A62+1</f>
        <v>59</v>
      </c>
      <c r="B63" s="38" t="s">
        <v>116</v>
      </c>
      <c r="C63" s="39" t="s">
        <v>197</v>
      </c>
      <c r="D63" s="37">
        <v>126</v>
      </c>
      <c r="E63" s="80"/>
      <c r="F63" s="80"/>
      <c r="G63" s="80"/>
      <c r="H63" s="80"/>
      <c r="I63" s="80"/>
      <c r="J63" s="80"/>
      <c r="K63" s="80"/>
      <c r="L63" s="44"/>
      <c r="M63" s="78"/>
      <c r="N63" s="122">
        <f>SUM(E63:K63)/2</f>
        <v>0</v>
      </c>
      <c r="O63" s="127" t="s">
        <v>21</v>
      </c>
      <c r="P63" s="128"/>
      <c r="Q63" s="124"/>
      <c r="R63" s="126" t="s">
        <v>21</v>
      </c>
    </row>
    <row r="64" spans="1:19" ht="15.75" customHeight="1">
      <c r="A64" s="23">
        <f>A63+1</f>
        <v>60</v>
      </c>
      <c r="B64" s="24" t="s">
        <v>118</v>
      </c>
      <c r="C64" s="25" t="s">
        <v>32</v>
      </c>
      <c r="D64" s="26"/>
      <c r="E64" s="76">
        <v>119</v>
      </c>
      <c r="F64" s="76">
        <v>121</v>
      </c>
      <c r="G64" s="76">
        <v>112</v>
      </c>
      <c r="H64" s="76">
        <v>108</v>
      </c>
      <c r="I64" s="76"/>
      <c r="J64" s="76">
        <v>95</v>
      </c>
      <c r="K64" s="76">
        <v>102</v>
      </c>
      <c r="L64" s="30" t="s">
        <v>212</v>
      </c>
      <c r="M64" s="78"/>
      <c r="N64" s="122"/>
      <c r="O64" s="127">
        <v>13</v>
      </c>
      <c r="P64" s="128">
        <v>6</v>
      </c>
      <c r="Q64" s="124">
        <f>SUM(E64:K64)/P64</f>
        <v>109.5</v>
      </c>
      <c r="R64" s="125">
        <f>(Q64-71)*0.7</f>
        <v>26.95</v>
      </c>
      <c r="S64" s="121"/>
    </row>
    <row r="65" spans="1:18" ht="15.75" customHeight="1">
      <c r="A65" s="45">
        <f>A64+1</f>
        <v>61</v>
      </c>
      <c r="B65" s="46" t="s">
        <v>198</v>
      </c>
      <c r="C65" s="47" t="s">
        <v>32</v>
      </c>
      <c r="D65" s="48">
        <v>111.5</v>
      </c>
      <c r="E65" s="82">
        <v>102</v>
      </c>
      <c r="F65" s="82"/>
      <c r="G65" s="82"/>
      <c r="H65" s="82">
        <v>97</v>
      </c>
      <c r="I65" s="82">
        <v>110</v>
      </c>
      <c r="J65" s="82">
        <v>103</v>
      </c>
      <c r="K65" s="82">
        <v>109</v>
      </c>
      <c r="L65" s="52"/>
      <c r="M65" s="84"/>
      <c r="N65" s="130">
        <f>SUM(E65:K65)/2</f>
        <v>260.5</v>
      </c>
      <c r="O65" s="131">
        <v>26</v>
      </c>
      <c r="P65" s="132"/>
      <c r="Q65" s="133">
        <f>SUM(E65:K65)/5</f>
        <v>104.2</v>
      </c>
      <c r="R65" s="134">
        <f>Q65-71</f>
        <v>33.2</v>
      </c>
    </row>
    <row r="66" spans="3:17" ht="12.75">
      <c r="C66" s="1" t="s">
        <v>120</v>
      </c>
      <c r="D66" s="55"/>
      <c r="E66" s="1">
        <v>25</v>
      </c>
      <c r="F66" s="3">
        <v>22</v>
      </c>
      <c r="G66" s="3">
        <v>20</v>
      </c>
      <c r="H66" s="3">
        <v>24</v>
      </c>
      <c r="I66" s="3">
        <v>16</v>
      </c>
      <c r="J66" s="3">
        <v>18</v>
      </c>
      <c r="K66" s="3">
        <v>14</v>
      </c>
      <c r="M66" s="86">
        <f>SUM(E66:K66)/8</f>
        <v>17.375</v>
      </c>
      <c r="N66" s="86"/>
      <c r="O66" s="1"/>
      <c r="P66" s="1"/>
      <c r="Q66" s="86">
        <f>SUM(E66:K66)/7</f>
        <v>19.857142857142858</v>
      </c>
    </row>
    <row r="67" spans="3:17" ht="12.75">
      <c r="C67" s="1" t="s">
        <v>121</v>
      </c>
      <c r="D67" s="57"/>
      <c r="E67" s="87">
        <f>SUM(E4:E66)/E66</f>
        <v>107.56</v>
      </c>
      <c r="F67" s="87">
        <f>SUM(F4:F65)/F66</f>
        <v>98.27272727272727</v>
      </c>
      <c r="G67" s="87">
        <f>SUM(G4:G65)/G66</f>
        <v>95.55</v>
      </c>
      <c r="H67" s="87">
        <f>SUM(H4:H66)/H66</f>
        <v>102.20833333333333</v>
      </c>
      <c r="I67" s="87">
        <f>SUM(I4:I65)/I66</f>
        <v>90.8125</v>
      </c>
      <c r="J67" s="87">
        <f>SUM(J4:J66)/J66</f>
        <v>97.66666666666667</v>
      </c>
      <c r="K67" s="87">
        <f>SUM(K4:K65)/K66</f>
        <v>99.5</v>
      </c>
      <c r="M67" s="86">
        <f>SUM(E67:K67)/8</f>
        <v>86.4462784090909</v>
      </c>
      <c r="N67" s="86"/>
      <c r="Q67" s="86">
        <f>SUM(E67:K67)/7</f>
        <v>98.79574675324673</v>
      </c>
    </row>
    <row r="68" spans="3:17" ht="12.75">
      <c r="C68" s="1" t="s">
        <v>122</v>
      </c>
      <c r="D68" s="87"/>
      <c r="E68" s="1">
        <v>86</v>
      </c>
      <c r="F68" s="1">
        <v>79</v>
      </c>
      <c r="G68" s="3">
        <v>83</v>
      </c>
      <c r="H68" s="55">
        <v>81</v>
      </c>
      <c r="I68" s="3">
        <v>83</v>
      </c>
      <c r="J68" s="3">
        <v>78</v>
      </c>
      <c r="K68" s="3">
        <v>83</v>
      </c>
      <c r="M68" s="86">
        <f>SUM(E68:K68)/8</f>
        <v>71.625</v>
      </c>
      <c r="N68" s="86"/>
      <c r="Q68" s="86">
        <f>SUM(E68:K68)/7</f>
        <v>81.85714285714286</v>
      </c>
    </row>
    <row r="69" spans="5:14" ht="12.75">
      <c r="E69" s="59" t="s">
        <v>123</v>
      </c>
      <c r="F69" s="60" t="s">
        <v>123</v>
      </c>
      <c r="G69" s="60" t="s">
        <v>123</v>
      </c>
      <c r="H69" s="60" t="s">
        <v>123</v>
      </c>
      <c r="I69" s="60" t="s">
        <v>160</v>
      </c>
      <c r="J69" s="60" t="s">
        <v>123</v>
      </c>
      <c r="K69" s="60" t="s">
        <v>123</v>
      </c>
      <c r="M69" s="88">
        <f>(71*7+73)/8</f>
        <v>71.25</v>
      </c>
      <c r="N69" s="88"/>
    </row>
    <row r="70" spans="5:11" ht="12.75">
      <c r="E70" s="135"/>
      <c r="F70" s="136"/>
      <c r="G70" s="136"/>
      <c r="H70" s="136"/>
      <c r="I70" s="136"/>
      <c r="J70" s="136"/>
      <c r="K70" s="136"/>
    </row>
  </sheetData>
  <sheetProtection selectLockedCells="1" selectUnlockedCells="1"/>
  <printOptions/>
  <pageMargins left="0.55" right="0.24027777777777778" top="0.2798611111111111" bottom="0.3298611111111111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T7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67" sqref="S67"/>
    </sheetView>
  </sheetViews>
  <sheetFormatPr defaultColWidth="9.140625" defaultRowHeight="12.75"/>
  <cols>
    <col min="1" max="1" width="5.57421875" style="1" customWidth="1"/>
    <col min="2" max="2" width="12.140625" style="2" customWidth="1"/>
    <col min="3" max="3" width="12.7109375" style="1" customWidth="1"/>
    <col min="4" max="4" width="6.8515625" style="3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5.7109375" style="1" customWidth="1"/>
    <col min="13" max="14" width="0" style="1" hidden="1" customWidth="1"/>
    <col min="15" max="15" width="7.7109375" style="4" customWidth="1"/>
    <col min="16" max="16" width="0" style="4" hidden="1" customWidth="1"/>
    <col min="17" max="18" width="0" style="1" hidden="1" customWidth="1"/>
    <col min="19" max="19" width="6.140625" style="1" customWidth="1"/>
    <col min="20" max="20" width="5.7109375" style="1" customWidth="1"/>
    <col min="21" max="16384" width="9.140625" style="4" customWidth="1"/>
  </cols>
  <sheetData>
    <row r="1" spans="1:20" ht="18" customHeight="1">
      <c r="A1" s="5" t="s">
        <v>226</v>
      </c>
      <c r="T1" s="137" t="s">
        <v>227</v>
      </c>
    </row>
    <row r="2" spans="1:20" s="13" customFormat="1" ht="12.75">
      <c r="A2" s="7"/>
      <c r="B2" s="8"/>
      <c r="C2" s="7"/>
      <c r="D2" s="9"/>
      <c r="E2" s="10" t="s">
        <v>228</v>
      </c>
      <c r="F2" s="11" t="s">
        <v>229</v>
      </c>
      <c r="G2" s="11">
        <v>180.06</v>
      </c>
      <c r="H2" s="11" t="s">
        <v>230</v>
      </c>
      <c r="I2" s="11" t="s">
        <v>231</v>
      </c>
      <c r="J2" s="11" t="s">
        <v>232</v>
      </c>
      <c r="K2" s="11" t="s">
        <v>233</v>
      </c>
      <c r="L2" s="7"/>
      <c r="M2" s="7"/>
      <c r="N2" s="7"/>
      <c r="O2" s="7">
        <v>2009</v>
      </c>
      <c r="P2" s="7"/>
      <c r="Q2" s="7"/>
      <c r="R2" s="7"/>
      <c r="S2" s="7"/>
      <c r="T2" s="7"/>
    </row>
    <row r="3" spans="1:20" ht="15" customHeight="1">
      <c r="A3" s="101" t="s">
        <v>1</v>
      </c>
      <c r="B3" s="102" t="s">
        <v>2</v>
      </c>
      <c r="C3" s="103" t="s">
        <v>3</v>
      </c>
      <c r="D3" s="104" t="s">
        <v>214</v>
      </c>
      <c r="E3" s="103" t="s">
        <v>234</v>
      </c>
      <c r="F3" s="103" t="s">
        <v>235</v>
      </c>
      <c r="G3" s="103" t="s">
        <v>236</v>
      </c>
      <c r="H3" s="103" t="s">
        <v>237</v>
      </c>
      <c r="I3" s="103" t="s">
        <v>238</v>
      </c>
      <c r="J3" s="103" t="s">
        <v>239</v>
      </c>
      <c r="K3" s="103" t="s">
        <v>240</v>
      </c>
      <c r="L3" s="105" t="s">
        <v>13</v>
      </c>
      <c r="M3" s="105" t="s">
        <v>141</v>
      </c>
      <c r="N3" s="106"/>
      <c r="O3" s="107" t="s">
        <v>215</v>
      </c>
      <c r="P3" s="108"/>
      <c r="Q3" s="101"/>
      <c r="R3" s="138"/>
      <c r="S3" s="139" t="s">
        <v>241</v>
      </c>
      <c r="T3" s="140" t="s">
        <v>242</v>
      </c>
    </row>
    <row r="4" spans="1:20" s="2" customFormat="1" ht="15" customHeight="1">
      <c r="A4" s="110">
        <v>1</v>
      </c>
      <c r="B4" s="111" t="s">
        <v>243</v>
      </c>
      <c r="C4" s="111" t="s">
        <v>244</v>
      </c>
      <c r="D4" s="141"/>
      <c r="E4" s="114"/>
      <c r="F4" s="114"/>
      <c r="G4" s="114">
        <v>121</v>
      </c>
      <c r="H4" s="114">
        <v>114</v>
      </c>
      <c r="I4" s="114">
        <v>107</v>
      </c>
      <c r="J4" s="114">
        <v>114</v>
      </c>
      <c r="K4" s="114">
        <v>103</v>
      </c>
      <c r="L4" s="142"/>
      <c r="M4" s="142"/>
      <c r="N4" s="143"/>
      <c r="O4" s="144">
        <v>28</v>
      </c>
      <c r="P4" s="145"/>
      <c r="Q4" s="146"/>
      <c r="R4" s="147"/>
      <c r="S4" s="148">
        <f>AVERAGE(E4:K4)</f>
        <v>111.8</v>
      </c>
      <c r="T4" s="148">
        <v>40</v>
      </c>
    </row>
    <row r="5" spans="1:20" ht="15.75" customHeight="1">
      <c r="A5" s="149">
        <v>2</v>
      </c>
      <c r="B5" s="150" t="s">
        <v>19</v>
      </c>
      <c r="C5" s="151" t="s">
        <v>20</v>
      </c>
      <c r="D5" s="152">
        <v>100.8</v>
      </c>
      <c r="E5" s="153">
        <v>93</v>
      </c>
      <c r="F5" s="153">
        <v>109</v>
      </c>
      <c r="G5" s="153">
        <v>104</v>
      </c>
      <c r="H5" s="153"/>
      <c r="I5" s="153">
        <v>99</v>
      </c>
      <c r="J5" s="153">
        <v>98</v>
      </c>
      <c r="K5" s="153">
        <v>92</v>
      </c>
      <c r="L5" s="154" t="s">
        <v>234</v>
      </c>
      <c r="M5" s="74">
        <f>SUM(E5:K5)/5</f>
        <v>119</v>
      </c>
      <c r="N5" s="155">
        <f>SUM(E5:K5)/4</f>
        <v>148.75</v>
      </c>
      <c r="O5" s="155">
        <v>19</v>
      </c>
      <c r="P5" s="118">
        <v>5</v>
      </c>
      <c r="Q5" s="119"/>
      <c r="R5" s="116"/>
      <c r="S5" s="156">
        <f>AVERAGE(E5:K5)</f>
        <v>99.16666666666667</v>
      </c>
      <c r="T5" s="156">
        <f>(+S5-71)*0.7</f>
        <v>19.71666666666667</v>
      </c>
    </row>
    <row r="6" spans="1:20" ht="15.75" customHeight="1">
      <c r="A6" s="149">
        <v>3</v>
      </c>
      <c r="B6" s="150" t="s">
        <v>22</v>
      </c>
      <c r="C6" s="151" t="s">
        <v>245</v>
      </c>
      <c r="D6" s="152"/>
      <c r="E6" s="153"/>
      <c r="F6" s="153"/>
      <c r="G6" s="153"/>
      <c r="H6" s="153">
        <v>101</v>
      </c>
      <c r="I6" s="153"/>
      <c r="J6" s="153"/>
      <c r="K6" s="153"/>
      <c r="L6" s="154"/>
      <c r="M6" s="74"/>
      <c r="N6" s="155"/>
      <c r="O6" s="155">
        <v>26</v>
      </c>
      <c r="P6" s="123"/>
      <c r="Q6" s="157"/>
      <c r="R6" s="74"/>
      <c r="S6" s="156">
        <f>AVERAGE(E6:K6)</f>
        <v>101</v>
      </c>
      <c r="T6" s="156" t="s">
        <v>21</v>
      </c>
    </row>
    <row r="7" spans="1:20" ht="15.75" customHeight="1">
      <c r="A7" s="23">
        <f>+A6+1</f>
        <v>4</v>
      </c>
      <c r="B7" s="24" t="s">
        <v>216</v>
      </c>
      <c r="C7" s="25" t="s">
        <v>27</v>
      </c>
      <c r="D7" s="26">
        <v>122</v>
      </c>
      <c r="E7" s="76">
        <v>110</v>
      </c>
      <c r="F7" s="76">
        <v>115</v>
      </c>
      <c r="G7" s="76"/>
      <c r="H7" s="76">
        <v>111</v>
      </c>
      <c r="I7" s="76">
        <v>105</v>
      </c>
      <c r="J7" s="76"/>
      <c r="K7" s="76"/>
      <c r="L7" s="30"/>
      <c r="M7" s="78"/>
      <c r="N7" s="122"/>
      <c r="O7" s="122">
        <v>33</v>
      </c>
      <c r="P7" s="123">
        <v>1</v>
      </c>
      <c r="Q7" s="124"/>
      <c r="R7" s="30"/>
      <c r="S7" s="156">
        <f>AVERAGE(E7:K7)</f>
        <v>110.25</v>
      </c>
      <c r="T7" s="156">
        <f>+S7-71</f>
        <v>39.25</v>
      </c>
    </row>
    <row r="8" spans="1:20" ht="15.75" customHeight="1">
      <c r="A8" s="23">
        <f>A7+1</f>
        <v>5</v>
      </c>
      <c r="B8" s="24" t="s">
        <v>174</v>
      </c>
      <c r="C8" s="25" t="s">
        <v>175</v>
      </c>
      <c r="D8" s="26">
        <v>87.83333333333333</v>
      </c>
      <c r="E8" s="158">
        <v>88</v>
      </c>
      <c r="F8" s="76">
        <v>90</v>
      </c>
      <c r="G8" s="76"/>
      <c r="H8" s="76">
        <v>86</v>
      </c>
      <c r="I8" s="76">
        <v>86</v>
      </c>
      <c r="J8" s="76"/>
      <c r="K8" s="76">
        <v>81</v>
      </c>
      <c r="L8" s="30" t="s">
        <v>240</v>
      </c>
      <c r="M8" s="78"/>
      <c r="N8" s="122">
        <f>SUM(E8:K8)/5</f>
        <v>86.2</v>
      </c>
      <c r="O8" s="122">
        <v>15</v>
      </c>
      <c r="P8" s="123">
        <v>6</v>
      </c>
      <c r="Q8" s="124"/>
      <c r="R8" s="78"/>
      <c r="S8" s="156">
        <f>AVERAGE(E8:K8)</f>
        <v>86.2</v>
      </c>
      <c r="T8" s="156">
        <f>(+S8-71)*0.7</f>
        <v>10.64</v>
      </c>
    </row>
    <row r="9" spans="1:20" ht="15.75" customHeight="1">
      <c r="A9" s="23">
        <f>A8+1</f>
        <v>6</v>
      </c>
      <c r="B9" s="24" t="s">
        <v>28</v>
      </c>
      <c r="C9" s="25" t="s">
        <v>29</v>
      </c>
      <c r="D9" s="26"/>
      <c r="E9" s="76"/>
      <c r="F9" s="76"/>
      <c r="G9" s="76"/>
      <c r="H9" s="76"/>
      <c r="I9" s="76"/>
      <c r="J9" s="76"/>
      <c r="K9" s="76"/>
      <c r="L9" s="30"/>
      <c r="M9" s="78">
        <v>105</v>
      </c>
      <c r="N9" s="122"/>
      <c r="O9" s="127" t="s">
        <v>21</v>
      </c>
      <c r="P9" s="128"/>
      <c r="Q9" s="124"/>
      <c r="R9" s="30"/>
      <c r="S9" s="156"/>
      <c r="T9" s="156" t="s">
        <v>21</v>
      </c>
    </row>
    <row r="10" spans="1:20" ht="15.75" customHeight="1">
      <c r="A10" s="23">
        <f>A9+1</f>
        <v>7</v>
      </c>
      <c r="B10" s="24" t="s">
        <v>28</v>
      </c>
      <c r="C10" s="25" t="s">
        <v>175</v>
      </c>
      <c r="D10" s="26">
        <v>131.5</v>
      </c>
      <c r="E10" s="76">
        <v>127</v>
      </c>
      <c r="F10" s="76">
        <v>135</v>
      </c>
      <c r="G10" s="76"/>
      <c r="H10" s="76"/>
      <c r="I10" s="76"/>
      <c r="J10" s="76"/>
      <c r="K10" s="76"/>
      <c r="L10" s="30"/>
      <c r="M10" s="78"/>
      <c r="N10" s="122">
        <f>SUM(E10:K10)/2</f>
        <v>131</v>
      </c>
      <c r="O10" s="122">
        <v>40</v>
      </c>
      <c r="P10" s="123">
        <v>2</v>
      </c>
      <c r="Q10" s="124"/>
      <c r="R10" s="30"/>
      <c r="S10" s="156">
        <f>AVERAGE(E10:K10)</f>
        <v>131</v>
      </c>
      <c r="T10" s="156" t="s">
        <v>21</v>
      </c>
    </row>
    <row r="11" spans="1:20" ht="15.75" customHeight="1">
      <c r="A11" s="23">
        <f>A10+1</f>
        <v>8</v>
      </c>
      <c r="B11" s="24" t="s">
        <v>144</v>
      </c>
      <c r="C11" s="25" t="s">
        <v>27</v>
      </c>
      <c r="D11" s="26"/>
      <c r="E11" s="76"/>
      <c r="F11" s="76"/>
      <c r="G11" s="76"/>
      <c r="H11" s="76"/>
      <c r="I11" s="76"/>
      <c r="J11" s="76"/>
      <c r="K11" s="76"/>
      <c r="L11" s="30"/>
      <c r="M11" s="78">
        <v>108.5</v>
      </c>
      <c r="N11" s="122"/>
      <c r="O11" s="127" t="s">
        <v>21</v>
      </c>
      <c r="P11" s="128"/>
      <c r="Q11" s="124"/>
      <c r="R11" s="30"/>
      <c r="S11" s="156"/>
      <c r="T11" s="156" t="s">
        <v>21</v>
      </c>
    </row>
    <row r="12" spans="1:20" ht="15.75" customHeight="1">
      <c r="A12" s="23">
        <f>A11+1</f>
        <v>9</v>
      </c>
      <c r="B12" s="24" t="s">
        <v>144</v>
      </c>
      <c r="C12" s="25" t="s">
        <v>196</v>
      </c>
      <c r="D12" s="26">
        <v>114</v>
      </c>
      <c r="E12" s="76">
        <v>102</v>
      </c>
      <c r="F12" s="76">
        <v>122</v>
      </c>
      <c r="G12" s="76">
        <v>105</v>
      </c>
      <c r="H12" s="76"/>
      <c r="I12" s="76"/>
      <c r="J12" s="76"/>
      <c r="K12" s="76"/>
      <c r="L12" s="30"/>
      <c r="M12" s="78"/>
      <c r="N12" s="122">
        <f>SUM(E12:K12)</f>
        <v>329</v>
      </c>
      <c r="O12" s="127">
        <v>29</v>
      </c>
      <c r="P12" s="128">
        <v>2</v>
      </c>
      <c r="Q12" s="124"/>
      <c r="R12" s="30"/>
      <c r="S12" s="156">
        <f>AVERAGE(E12:K12)</f>
        <v>109.66666666666667</v>
      </c>
      <c r="T12" s="156">
        <f>+S12-71</f>
        <v>38.66666666666667</v>
      </c>
    </row>
    <row r="13" spans="1:20" ht="15.75" customHeight="1">
      <c r="A13" s="23">
        <f>A12+1</f>
        <v>10</v>
      </c>
      <c r="B13" s="24" t="s">
        <v>30</v>
      </c>
      <c r="C13" s="25" t="s">
        <v>32</v>
      </c>
      <c r="D13" s="26">
        <v>106</v>
      </c>
      <c r="E13" s="76"/>
      <c r="F13" s="76"/>
      <c r="G13" s="76"/>
      <c r="H13" s="76"/>
      <c r="I13" s="76"/>
      <c r="J13" s="76"/>
      <c r="K13" s="76"/>
      <c r="L13" s="30"/>
      <c r="M13" s="78"/>
      <c r="N13" s="122">
        <f>SUM(E13:K13)/2</f>
        <v>0</v>
      </c>
      <c r="O13" s="122">
        <v>35</v>
      </c>
      <c r="P13" s="123">
        <v>1</v>
      </c>
      <c r="Q13" s="124"/>
      <c r="R13" s="78"/>
      <c r="S13" s="156"/>
      <c r="T13" s="156" t="s">
        <v>21</v>
      </c>
    </row>
    <row r="14" spans="1:20" ht="15.75" customHeight="1">
      <c r="A14" s="23">
        <f>A13+1</f>
        <v>11</v>
      </c>
      <c r="B14" s="24" t="s">
        <v>30</v>
      </c>
      <c r="C14" s="25" t="s">
        <v>31</v>
      </c>
      <c r="D14" s="26">
        <v>89.5</v>
      </c>
      <c r="E14" s="76">
        <v>89</v>
      </c>
      <c r="F14" s="76">
        <v>90</v>
      </c>
      <c r="G14" s="76">
        <v>91</v>
      </c>
      <c r="H14" s="76">
        <v>96</v>
      </c>
      <c r="I14" s="76">
        <v>95</v>
      </c>
      <c r="J14" s="76">
        <v>86</v>
      </c>
      <c r="K14" s="76"/>
      <c r="L14" s="30"/>
      <c r="M14" s="78"/>
      <c r="N14" s="122"/>
      <c r="O14" s="122">
        <v>13</v>
      </c>
      <c r="P14" s="123">
        <v>6</v>
      </c>
      <c r="Q14" s="124"/>
      <c r="R14" s="78"/>
      <c r="S14" s="156">
        <f>AVERAGE(E14:K14)</f>
        <v>91.16666666666667</v>
      </c>
      <c r="T14" s="156">
        <f>+S14-71</f>
        <v>20.16666666666667</v>
      </c>
    </row>
    <row r="15" spans="1:20" ht="15.75" customHeight="1">
      <c r="A15" s="23">
        <f>A14+1</f>
        <v>12</v>
      </c>
      <c r="B15" s="24" t="s">
        <v>37</v>
      </c>
      <c r="C15" s="25" t="s">
        <v>38</v>
      </c>
      <c r="D15" s="26"/>
      <c r="E15" s="76"/>
      <c r="F15" s="76"/>
      <c r="G15" s="76"/>
      <c r="H15" s="76"/>
      <c r="I15" s="76"/>
      <c r="J15" s="76"/>
      <c r="K15" s="76"/>
      <c r="L15" s="30"/>
      <c r="M15" s="78"/>
      <c r="N15" s="122"/>
      <c r="O15" s="127" t="s">
        <v>21</v>
      </c>
      <c r="P15" s="128"/>
      <c r="Q15" s="124"/>
      <c r="R15" s="30"/>
      <c r="S15" s="156"/>
      <c r="T15" s="156" t="s">
        <v>21</v>
      </c>
    </row>
    <row r="16" spans="1:20" ht="15.75" customHeight="1">
      <c r="A16" s="23">
        <f>A15+1</f>
        <v>13</v>
      </c>
      <c r="B16" s="24" t="s">
        <v>145</v>
      </c>
      <c r="C16" s="25" t="s">
        <v>146</v>
      </c>
      <c r="D16" s="26">
        <v>98</v>
      </c>
      <c r="E16" s="76">
        <v>102</v>
      </c>
      <c r="F16" s="76">
        <v>106</v>
      </c>
      <c r="G16" s="76"/>
      <c r="H16" s="76"/>
      <c r="I16" s="76"/>
      <c r="J16" s="76">
        <v>113</v>
      </c>
      <c r="K16" s="76">
        <v>97</v>
      </c>
      <c r="L16" s="30"/>
      <c r="M16" s="78">
        <v>109</v>
      </c>
      <c r="N16" s="122">
        <f>SUM(E16:K16)</f>
        <v>418</v>
      </c>
      <c r="O16" s="127">
        <v>29</v>
      </c>
      <c r="P16" s="128">
        <v>2</v>
      </c>
      <c r="Q16" s="124"/>
      <c r="R16" s="30"/>
      <c r="S16" s="156">
        <f>AVERAGE(E16:K16)</f>
        <v>104.5</v>
      </c>
      <c r="T16" s="156">
        <f>+S16-71</f>
        <v>33.5</v>
      </c>
    </row>
    <row r="17" spans="1:20" ht="15.75" customHeight="1">
      <c r="A17" s="23">
        <f>A16+1</f>
        <v>14</v>
      </c>
      <c r="B17" s="24" t="s">
        <v>180</v>
      </c>
      <c r="C17" s="25" t="s">
        <v>32</v>
      </c>
      <c r="D17" s="26">
        <v>119.25</v>
      </c>
      <c r="E17" s="76"/>
      <c r="F17" s="76"/>
      <c r="G17" s="76"/>
      <c r="H17" s="76">
        <v>104</v>
      </c>
      <c r="I17" s="76">
        <v>95</v>
      </c>
      <c r="J17" s="76">
        <v>92</v>
      </c>
      <c r="K17" s="76"/>
      <c r="L17" s="30" t="s">
        <v>239</v>
      </c>
      <c r="M17" s="78"/>
      <c r="N17" s="122">
        <f>SUM(E17:K17)/2</f>
        <v>145.5</v>
      </c>
      <c r="O17" s="122">
        <v>14</v>
      </c>
      <c r="P17" s="123">
        <v>4</v>
      </c>
      <c r="Q17" s="124"/>
      <c r="R17" s="78"/>
      <c r="S17" s="156">
        <f>AVERAGE(E17:K17)</f>
        <v>97</v>
      </c>
      <c r="T17" s="156">
        <f>(+S17-71)*0.7</f>
        <v>18.2</v>
      </c>
    </row>
    <row r="18" spans="1:20" ht="15.75" customHeight="1">
      <c r="A18" s="23">
        <f>A17+1</f>
        <v>15</v>
      </c>
      <c r="B18" s="24" t="s">
        <v>246</v>
      </c>
      <c r="C18" s="25" t="s">
        <v>247</v>
      </c>
      <c r="D18" s="26"/>
      <c r="E18" s="76">
        <v>94</v>
      </c>
      <c r="F18" s="76">
        <v>105</v>
      </c>
      <c r="G18" s="76"/>
      <c r="H18" s="76">
        <v>96</v>
      </c>
      <c r="I18" s="76">
        <v>98</v>
      </c>
      <c r="J18" s="76">
        <v>104</v>
      </c>
      <c r="K18" s="76"/>
      <c r="L18" s="30"/>
      <c r="M18" s="78"/>
      <c r="N18" s="122"/>
      <c r="O18" s="122">
        <v>20</v>
      </c>
      <c r="P18" s="123"/>
      <c r="Q18" s="124"/>
      <c r="R18" s="78"/>
      <c r="S18" s="156">
        <f>AVERAGE(E18:K18)</f>
        <v>99.4</v>
      </c>
      <c r="T18" s="156">
        <f>+S18-71</f>
        <v>28.400000000000006</v>
      </c>
    </row>
    <row r="19" spans="1:20" ht="15.75" customHeight="1">
      <c r="A19" s="23">
        <f>A18+1</f>
        <v>16</v>
      </c>
      <c r="B19" s="24" t="s">
        <v>41</v>
      </c>
      <c r="C19" s="25" t="s">
        <v>42</v>
      </c>
      <c r="D19" s="26">
        <v>109.8</v>
      </c>
      <c r="E19" s="76">
        <v>106</v>
      </c>
      <c r="F19" s="76">
        <v>109</v>
      </c>
      <c r="G19" s="76"/>
      <c r="H19" s="76">
        <v>106</v>
      </c>
      <c r="I19" s="76">
        <v>114</v>
      </c>
      <c r="J19" s="76">
        <v>102</v>
      </c>
      <c r="K19" s="76">
        <v>98</v>
      </c>
      <c r="L19" s="30"/>
      <c r="M19" s="78">
        <f>SUM(E19:K19)/7</f>
        <v>90.71428571428571</v>
      </c>
      <c r="N19" s="122">
        <f>SUM(E19:K19)/4</f>
        <v>158.75</v>
      </c>
      <c r="O19" s="122">
        <v>32</v>
      </c>
      <c r="P19" s="128">
        <v>5</v>
      </c>
      <c r="Q19" s="124"/>
      <c r="R19" s="78"/>
      <c r="S19" s="156">
        <f>AVERAGE(E19:K19)</f>
        <v>105.83333333333333</v>
      </c>
      <c r="T19" s="156">
        <f>+S19-71</f>
        <v>34.83333333333333</v>
      </c>
    </row>
    <row r="20" spans="1:20" ht="15.75" customHeight="1">
      <c r="A20" s="23">
        <f>A19+1</f>
        <v>17</v>
      </c>
      <c r="B20" s="24" t="s">
        <v>181</v>
      </c>
      <c r="C20" s="25" t="s">
        <v>147</v>
      </c>
      <c r="D20" s="26">
        <v>94</v>
      </c>
      <c r="E20" s="76"/>
      <c r="F20" s="76">
        <v>99</v>
      </c>
      <c r="G20" s="76">
        <v>105</v>
      </c>
      <c r="H20" s="76">
        <v>92</v>
      </c>
      <c r="I20" s="76">
        <v>90</v>
      </c>
      <c r="J20" s="76">
        <v>91</v>
      </c>
      <c r="K20" s="76">
        <v>91</v>
      </c>
      <c r="L20" s="30"/>
      <c r="M20" s="78"/>
      <c r="N20" s="122">
        <f>SUM(E20:K20)/4</f>
        <v>142</v>
      </c>
      <c r="O20" s="122">
        <v>19</v>
      </c>
      <c r="P20" s="123">
        <v>5</v>
      </c>
      <c r="Q20" s="124"/>
      <c r="R20" s="78"/>
      <c r="S20" s="156">
        <f>AVERAGE(E20:K20)</f>
        <v>94.66666666666667</v>
      </c>
      <c r="T20" s="156">
        <f>+S20-71</f>
        <v>23.66666666666667</v>
      </c>
    </row>
    <row r="21" spans="1:20" ht="15.75" customHeight="1">
      <c r="A21" s="23">
        <f>A20+1</f>
        <v>18</v>
      </c>
      <c r="B21" s="24" t="s">
        <v>217</v>
      </c>
      <c r="C21" s="25" t="s">
        <v>218</v>
      </c>
      <c r="D21" s="26">
        <v>128</v>
      </c>
      <c r="E21" s="76"/>
      <c r="F21" s="76"/>
      <c r="G21" s="76"/>
      <c r="H21" s="76"/>
      <c r="I21" s="76"/>
      <c r="J21" s="76"/>
      <c r="K21" s="76"/>
      <c r="L21" s="30"/>
      <c r="M21" s="78"/>
      <c r="N21" s="122"/>
      <c r="O21" s="122" t="s">
        <v>21</v>
      </c>
      <c r="P21" s="123">
        <v>1</v>
      </c>
      <c r="Q21" s="124"/>
      <c r="R21" s="30"/>
      <c r="S21" s="156"/>
      <c r="T21" s="156" t="s">
        <v>21</v>
      </c>
    </row>
    <row r="22" spans="1:20" ht="15.75" customHeight="1">
      <c r="A22" s="23">
        <f>A21+1</f>
        <v>19</v>
      </c>
      <c r="B22" s="24" t="s">
        <v>43</v>
      </c>
      <c r="C22" s="25" t="s">
        <v>44</v>
      </c>
      <c r="D22" s="26">
        <v>114</v>
      </c>
      <c r="E22" s="76"/>
      <c r="F22" s="76"/>
      <c r="G22" s="76"/>
      <c r="H22" s="76"/>
      <c r="I22" s="76"/>
      <c r="J22" s="76"/>
      <c r="K22" s="76"/>
      <c r="L22" s="30"/>
      <c r="M22" s="78"/>
      <c r="N22" s="122"/>
      <c r="O22" s="122" t="s">
        <v>21</v>
      </c>
      <c r="P22" s="123">
        <v>1</v>
      </c>
      <c r="Q22" s="124"/>
      <c r="R22" s="30"/>
      <c r="S22" s="156"/>
      <c r="T22" s="156" t="s">
        <v>21</v>
      </c>
    </row>
    <row r="23" spans="1:20" ht="15.75" customHeight="1">
      <c r="A23" s="23">
        <f>A22+1</f>
        <v>20</v>
      </c>
      <c r="B23" s="24" t="s">
        <v>183</v>
      </c>
      <c r="C23" s="25" t="s">
        <v>184</v>
      </c>
      <c r="D23" s="26"/>
      <c r="E23" s="76"/>
      <c r="F23" s="76"/>
      <c r="G23" s="76"/>
      <c r="H23" s="76"/>
      <c r="I23" s="76"/>
      <c r="J23" s="76"/>
      <c r="K23" s="76"/>
      <c r="L23" s="30"/>
      <c r="M23" s="78"/>
      <c r="N23" s="122">
        <f>SUM(E23:K23)</f>
        <v>0</v>
      </c>
      <c r="O23" s="127" t="s">
        <v>21</v>
      </c>
      <c r="P23" s="128"/>
      <c r="Q23" s="124"/>
      <c r="R23" s="30"/>
      <c r="S23" s="156"/>
      <c r="T23" s="156" t="s">
        <v>21</v>
      </c>
    </row>
    <row r="24" spans="1:20" ht="15.75" customHeight="1">
      <c r="A24" s="23">
        <f>A23+1</f>
        <v>21</v>
      </c>
      <c r="B24" s="24" t="s">
        <v>49</v>
      </c>
      <c r="C24" s="25" t="s">
        <v>38</v>
      </c>
      <c r="D24" s="26"/>
      <c r="E24" s="76"/>
      <c r="F24" s="76"/>
      <c r="G24" s="76"/>
      <c r="H24" s="76"/>
      <c r="I24" s="76"/>
      <c r="J24" s="76"/>
      <c r="K24" s="76"/>
      <c r="L24" s="30"/>
      <c r="M24" s="78"/>
      <c r="N24" s="122">
        <f>SUM(E24:K24)</f>
        <v>0</v>
      </c>
      <c r="O24" s="127" t="s">
        <v>21</v>
      </c>
      <c r="P24" s="128"/>
      <c r="Q24" s="124"/>
      <c r="R24" s="30"/>
      <c r="S24" s="156"/>
      <c r="T24" s="156" t="s">
        <v>21</v>
      </c>
    </row>
    <row r="25" spans="1:20" ht="15.75" customHeight="1">
      <c r="A25" s="23">
        <f>A24+1</f>
        <v>22</v>
      </c>
      <c r="B25" s="24" t="s">
        <v>185</v>
      </c>
      <c r="C25" s="25" t="s">
        <v>175</v>
      </c>
      <c r="D25" s="26">
        <v>86</v>
      </c>
      <c r="E25" s="76"/>
      <c r="F25" s="76"/>
      <c r="G25" s="76"/>
      <c r="H25" s="76"/>
      <c r="I25" s="76"/>
      <c r="J25" s="76"/>
      <c r="K25" s="76"/>
      <c r="L25" s="30"/>
      <c r="M25" s="78"/>
      <c r="N25" s="122">
        <f>SUM(E25:K25)</f>
        <v>0</v>
      </c>
      <c r="O25" s="127" t="s">
        <v>21</v>
      </c>
      <c r="P25" s="128">
        <v>1</v>
      </c>
      <c r="Q25" s="124"/>
      <c r="R25" s="30"/>
      <c r="S25" s="156"/>
      <c r="T25" s="156" t="s">
        <v>21</v>
      </c>
    </row>
    <row r="26" spans="1:20" ht="15.75" customHeight="1">
      <c r="A26" s="23">
        <f>A25+1</f>
        <v>23</v>
      </c>
      <c r="B26" s="24" t="s">
        <v>248</v>
      </c>
      <c r="C26" s="25" t="s">
        <v>31</v>
      </c>
      <c r="D26" s="26"/>
      <c r="E26" s="76"/>
      <c r="F26" s="76"/>
      <c r="G26" s="76"/>
      <c r="H26" s="76"/>
      <c r="I26" s="76"/>
      <c r="J26" s="76">
        <v>120</v>
      </c>
      <c r="K26" s="76"/>
      <c r="L26" s="30"/>
      <c r="M26" s="78"/>
      <c r="N26" s="122"/>
      <c r="O26" s="127">
        <v>40</v>
      </c>
      <c r="P26" s="128"/>
      <c r="Q26" s="124"/>
      <c r="R26" s="30"/>
      <c r="S26" s="156">
        <f>AVERAGE(E26:K26)</f>
        <v>120</v>
      </c>
      <c r="T26" s="156" t="s">
        <v>21</v>
      </c>
    </row>
    <row r="27" spans="1:20" ht="15.75" customHeight="1">
      <c r="A27" s="23">
        <f>A26+1</f>
        <v>24</v>
      </c>
      <c r="B27" s="24" t="s">
        <v>186</v>
      </c>
      <c r="C27" s="25" t="s">
        <v>25</v>
      </c>
      <c r="D27" s="26">
        <v>86.75</v>
      </c>
      <c r="E27" s="76"/>
      <c r="F27" s="76"/>
      <c r="G27" s="76"/>
      <c r="H27" s="76"/>
      <c r="I27" s="76">
        <v>92</v>
      </c>
      <c r="J27" s="76"/>
      <c r="K27" s="76"/>
      <c r="L27" s="30"/>
      <c r="M27" s="78"/>
      <c r="N27" s="122">
        <f>SUM(E27:K27)</f>
        <v>92</v>
      </c>
      <c r="O27" s="122">
        <v>11.025</v>
      </c>
      <c r="P27" s="128">
        <v>4</v>
      </c>
      <c r="Q27" s="124"/>
      <c r="R27" s="78"/>
      <c r="S27" s="156">
        <f>AVERAGE(E27:K27)</f>
        <v>92</v>
      </c>
      <c r="T27" s="156" t="s">
        <v>21</v>
      </c>
    </row>
    <row r="28" spans="1:20" ht="15.75" customHeight="1">
      <c r="A28" s="23">
        <f>A27+1</f>
        <v>25</v>
      </c>
      <c r="B28" s="24" t="s">
        <v>57</v>
      </c>
      <c r="C28" s="25" t="s">
        <v>220</v>
      </c>
      <c r="D28" s="26">
        <v>81</v>
      </c>
      <c r="E28" s="76"/>
      <c r="F28" s="76">
        <v>87</v>
      </c>
      <c r="G28" s="76"/>
      <c r="H28" s="76">
        <v>82</v>
      </c>
      <c r="I28" s="76"/>
      <c r="J28" s="76"/>
      <c r="K28" s="76"/>
      <c r="L28" s="30"/>
      <c r="M28" s="78">
        <f>SUM(E28:K28)/8</f>
        <v>21.125</v>
      </c>
      <c r="N28" s="122"/>
      <c r="O28" s="127">
        <v>8</v>
      </c>
      <c r="P28" s="128">
        <v>1</v>
      </c>
      <c r="Q28" s="124"/>
      <c r="R28" s="30"/>
      <c r="S28" s="156">
        <f>AVERAGE(E28:K28)</f>
        <v>84.5</v>
      </c>
      <c r="T28" s="156" t="s">
        <v>21</v>
      </c>
    </row>
    <row r="29" spans="1:20" ht="15.75" customHeight="1">
      <c r="A29" s="23">
        <f>A28+1</f>
        <v>26</v>
      </c>
      <c r="B29" s="24" t="s">
        <v>249</v>
      </c>
      <c r="C29" s="25" t="s">
        <v>31</v>
      </c>
      <c r="D29" s="26">
        <v>128</v>
      </c>
      <c r="E29" s="76">
        <v>128</v>
      </c>
      <c r="F29" s="76">
        <v>120</v>
      </c>
      <c r="G29" s="76"/>
      <c r="H29" s="76"/>
      <c r="I29" s="76">
        <v>110</v>
      </c>
      <c r="J29" s="76">
        <v>120</v>
      </c>
      <c r="K29" s="76"/>
      <c r="L29" s="30"/>
      <c r="M29" s="78"/>
      <c r="N29" s="122"/>
      <c r="O29" s="127">
        <v>39</v>
      </c>
      <c r="P29" s="128"/>
      <c r="Q29" s="124"/>
      <c r="R29" s="30"/>
      <c r="S29" s="156">
        <f>AVERAGE(E29:K29)</f>
        <v>119.5</v>
      </c>
      <c r="T29" s="156">
        <v>40</v>
      </c>
    </row>
    <row r="30" spans="1:20" ht="15.75" customHeight="1">
      <c r="A30" s="23">
        <f>A29+1</f>
        <v>27</v>
      </c>
      <c r="B30" s="24" t="s">
        <v>250</v>
      </c>
      <c r="C30" s="25" t="s">
        <v>31</v>
      </c>
      <c r="D30" s="26"/>
      <c r="E30" s="76"/>
      <c r="F30" s="76">
        <v>110</v>
      </c>
      <c r="G30" s="76">
        <v>110</v>
      </c>
      <c r="H30" s="76"/>
      <c r="I30" s="76"/>
      <c r="J30" s="76"/>
      <c r="K30" s="76"/>
      <c r="L30" s="30"/>
      <c r="M30" s="78"/>
      <c r="N30" s="122"/>
      <c r="O30" s="127">
        <v>33</v>
      </c>
      <c r="P30" s="128"/>
      <c r="Q30" s="124"/>
      <c r="R30" s="30"/>
      <c r="S30" s="156">
        <f>AVERAGE(E30:K30)</f>
        <v>110</v>
      </c>
      <c r="T30" s="156" t="s">
        <v>21</v>
      </c>
    </row>
    <row r="31" spans="1:20" ht="15.75" customHeight="1">
      <c r="A31" s="23">
        <f>A30+1</f>
        <v>28</v>
      </c>
      <c r="B31" s="24" t="s">
        <v>65</v>
      </c>
      <c r="C31" s="25" t="s">
        <v>62</v>
      </c>
      <c r="D31" s="26">
        <v>86</v>
      </c>
      <c r="E31" s="76"/>
      <c r="F31" s="76"/>
      <c r="G31" s="76"/>
      <c r="H31" s="76"/>
      <c r="I31" s="76"/>
      <c r="J31" s="76"/>
      <c r="K31" s="76"/>
      <c r="L31" s="30"/>
      <c r="M31" s="78"/>
      <c r="N31" s="122"/>
      <c r="O31" s="127" t="s">
        <v>21</v>
      </c>
      <c r="P31" s="128">
        <v>1</v>
      </c>
      <c r="Q31" s="124"/>
      <c r="R31" s="30"/>
      <c r="S31" s="156"/>
      <c r="T31" s="156" t="s">
        <v>21</v>
      </c>
    </row>
    <row r="32" spans="1:20" ht="15.75" customHeight="1">
      <c r="A32" s="23">
        <f>A31+1</f>
        <v>29</v>
      </c>
      <c r="B32" s="24" t="s">
        <v>67</v>
      </c>
      <c r="C32" s="25" t="s">
        <v>68</v>
      </c>
      <c r="D32" s="26">
        <v>93</v>
      </c>
      <c r="E32" s="76">
        <v>92</v>
      </c>
      <c r="F32" s="76">
        <v>91</v>
      </c>
      <c r="G32" s="76">
        <v>90</v>
      </c>
      <c r="H32" s="76">
        <v>96</v>
      </c>
      <c r="I32" s="76">
        <v>99</v>
      </c>
      <c r="J32" s="76"/>
      <c r="K32" s="76">
        <v>96</v>
      </c>
      <c r="L32" s="30" t="s">
        <v>236</v>
      </c>
      <c r="M32" s="78">
        <v>92</v>
      </c>
      <c r="N32" s="122">
        <f>SUM(E32:K32)/5</f>
        <v>112.8</v>
      </c>
      <c r="O32" s="122">
        <v>14</v>
      </c>
      <c r="P32" s="123">
        <v>6</v>
      </c>
      <c r="Q32" s="124"/>
      <c r="R32" s="78"/>
      <c r="S32" s="156">
        <f>AVERAGE(E32:K32)</f>
        <v>94</v>
      </c>
      <c r="T32" s="156">
        <f>(+S32-71)*0.7</f>
        <v>16.099999999999998</v>
      </c>
    </row>
    <row r="33" spans="1:20" ht="15.75" customHeight="1">
      <c r="A33" s="23">
        <f>A32+1</f>
        <v>30</v>
      </c>
      <c r="B33" s="24" t="s">
        <v>67</v>
      </c>
      <c r="C33" s="25" t="s">
        <v>25</v>
      </c>
      <c r="D33" s="26">
        <v>83.5</v>
      </c>
      <c r="E33" s="76"/>
      <c r="F33" s="158">
        <v>78</v>
      </c>
      <c r="G33" s="76"/>
      <c r="H33" s="158">
        <v>75</v>
      </c>
      <c r="I33" s="158">
        <v>79</v>
      </c>
      <c r="J33" s="158">
        <v>74</v>
      </c>
      <c r="K33" s="76">
        <v>81</v>
      </c>
      <c r="L33" s="30"/>
      <c r="M33" s="78">
        <f>SUM(E33:K33)/7</f>
        <v>55.285714285714285</v>
      </c>
      <c r="N33" s="122">
        <f>SUM(E33:K33)/5</f>
        <v>77.4</v>
      </c>
      <c r="O33" s="122">
        <v>3</v>
      </c>
      <c r="P33" s="123">
        <v>4</v>
      </c>
      <c r="Q33" s="124"/>
      <c r="R33" s="78"/>
      <c r="S33" s="156">
        <f>AVERAGE(E33:K33)</f>
        <v>77.4</v>
      </c>
      <c r="T33" s="156">
        <f>+S33-71</f>
        <v>6.400000000000006</v>
      </c>
    </row>
    <row r="34" spans="1:20" ht="15.75" customHeight="1">
      <c r="A34" s="23">
        <f>A33+1</f>
        <v>31</v>
      </c>
      <c r="B34" s="24" t="s">
        <v>221</v>
      </c>
      <c r="C34" s="25" t="s">
        <v>25</v>
      </c>
      <c r="D34" s="26">
        <v>119.33333333333333</v>
      </c>
      <c r="E34" s="76"/>
      <c r="F34" s="76"/>
      <c r="G34" s="76"/>
      <c r="H34" s="76"/>
      <c r="I34" s="76"/>
      <c r="J34" s="76"/>
      <c r="K34" s="76"/>
      <c r="L34" s="30"/>
      <c r="M34" s="78"/>
      <c r="N34" s="122"/>
      <c r="O34" s="122">
        <v>40</v>
      </c>
      <c r="P34" s="123">
        <v>3</v>
      </c>
      <c r="Q34" s="124"/>
      <c r="R34" s="78"/>
      <c r="S34" s="156"/>
      <c r="T34" s="156" t="s">
        <v>21</v>
      </c>
    </row>
    <row r="35" spans="1:20" ht="15.75" customHeight="1">
      <c r="A35" s="23">
        <f>A34+1</f>
        <v>32</v>
      </c>
      <c r="B35" s="24" t="s">
        <v>187</v>
      </c>
      <c r="C35" s="25" t="s">
        <v>188</v>
      </c>
      <c r="D35" s="26">
        <v>96.66666666666667</v>
      </c>
      <c r="E35" s="76"/>
      <c r="F35" s="76"/>
      <c r="G35" s="76"/>
      <c r="H35" s="76">
        <v>95</v>
      </c>
      <c r="I35" s="76">
        <v>83</v>
      </c>
      <c r="J35" s="76">
        <v>94</v>
      </c>
      <c r="K35" s="76"/>
      <c r="L35" s="30" t="s">
        <v>238</v>
      </c>
      <c r="M35" s="78"/>
      <c r="N35" s="122">
        <f>SUM(E35:K35)/5</f>
        <v>54.4</v>
      </c>
      <c r="O35" s="122">
        <v>8</v>
      </c>
      <c r="P35" s="123">
        <v>3</v>
      </c>
      <c r="Q35" s="124"/>
      <c r="R35" s="78"/>
      <c r="S35" s="156">
        <f>AVERAGE(E35:K35)</f>
        <v>90.66666666666667</v>
      </c>
      <c r="T35" s="156">
        <f>(+S35-71)*0.7</f>
        <v>13.76666666666667</v>
      </c>
    </row>
    <row r="36" spans="1:20" ht="15.75" customHeight="1">
      <c r="A36" s="23">
        <f>A35+1</f>
        <v>33</v>
      </c>
      <c r="B36" s="24" t="s">
        <v>70</v>
      </c>
      <c r="C36" s="25" t="s">
        <v>31</v>
      </c>
      <c r="D36" s="26"/>
      <c r="E36" s="76"/>
      <c r="F36" s="76"/>
      <c r="G36" s="76"/>
      <c r="H36" s="76"/>
      <c r="I36" s="76"/>
      <c r="J36" s="76"/>
      <c r="K36" s="76"/>
      <c r="L36" s="30"/>
      <c r="M36" s="78">
        <f>SUM(E36:K36)/2</f>
        <v>0</v>
      </c>
      <c r="N36" s="122"/>
      <c r="O36" s="127" t="s">
        <v>21</v>
      </c>
      <c r="P36" s="128"/>
      <c r="Q36" s="124"/>
      <c r="R36" s="30"/>
      <c r="S36" s="156"/>
      <c r="T36" s="156" t="s">
        <v>21</v>
      </c>
    </row>
    <row r="37" spans="1:20" ht="15.75" customHeight="1">
      <c r="A37" s="23">
        <f>A36+1</f>
        <v>34</v>
      </c>
      <c r="B37" s="24" t="s">
        <v>74</v>
      </c>
      <c r="C37" s="25" t="s">
        <v>75</v>
      </c>
      <c r="D37" s="26">
        <v>95</v>
      </c>
      <c r="E37" s="76"/>
      <c r="F37" s="76">
        <v>98</v>
      </c>
      <c r="G37" s="76">
        <v>97</v>
      </c>
      <c r="H37" s="76"/>
      <c r="I37" s="76"/>
      <c r="J37" s="76">
        <v>90</v>
      </c>
      <c r="K37" s="76"/>
      <c r="L37" s="30"/>
      <c r="M37" s="78">
        <v>97.5</v>
      </c>
      <c r="N37" s="122">
        <f>SUM(E37:K37)/2</f>
        <v>142.5</v>
      </c>
      <c r="O37" s="127">
        <v>19</v>
      </c>
      <c r="P37" s="128">
        <v>2</v>
      </c>
      <c r="Q37" s="124"/>
      <c r="R37" s="30"/>
      <c r="S37" s="156">
        <f>AVERAGE(E37:K37)</f>
        <v>95</v>
      </c>
      <c r="T37" s="156">
        <f>+S37-71</f>
        <v>24</v>
      </c>
    </row>
    <row r="38" spans="1:20" ht="15.75" customHeight="1">
      <c r="A38" s="23">
        <f>A37+1</f>
        <v>35</v>
      </c>
      <c r="B38" s="24" t="s">
        <v>222</v>
      </c>
      <c r="C38" s="25" t="s">
        <v>223</v>
      </c>
      <c r="D38" s="26">
        <v>113</v>
      </c>
      <c r="E38" s="76"/>
      <c r="F38" s="76">
        <v>107</v>
      </c>
      <c r="G38" s="76"/>
      <c r="H38" s="76"/>
      <c r="I38" s="76"/>
      <c r="J38" s="76">
        <v>104</v>
      </c>
      <c r="K38" s="76">
        <v>106</v>
      </c>
      <c r="L38" s="30"/>
      <c r="M38" s="78"/>
      <c r="N38" s="122"/>
      <c r="O38" s="127">
        <v>26</v>
      </c>
      <c r="P38" s="128">
        <v>4</v>
      </c>
      <c r="Q38" s="124"/>
      <c r="R38" s="78"/>
      <c r="S38" s="156">
        <f>AVERAGE(E38:K38)</f>
        <v>105.66666666666667</v>
      </c>
      <c r="T38" s="156">
        <f>+S38-71</f>
        <v>34.66666666666667</v>
      </c>
    </row>
    <row r="39" spans="1:20" ht="15.75" customHeight="1">
      <c r="A39" s="23">
        <f>A38+1</f>
        <v>36</v>
      </c>
      <c r="B39" s="24" t="s">
        <v>78</v>
      </c>
      <c r="C39" s="25" t="s">
        <v>79</v>
      </c>
      <c r="D39" s="26">
        <v>101</v>
      </c>
      <c r="E39" s="76"/>
      <c r="F39" s="76"/>
      <c r="G39" s="76"/>
      <c r="H39" s="76"/>
      <c r="I39" s="76"/>
      <c r="J39" s="76"/>
      <c r="K39" s="76"/>
      <c r="L39" s="30"/>
      <c r="M39" s="78"/>
      <c r="N39" s="122"/>
      <c r="O39" s="127" t="s">
        <v>21</v>
      </c>
      <c r="P39" s="128">
        <v>1</v>
      </c>
      <c r="Q39" s="124"/>
      <c r="R39" s="30"/>
      <c r="S39" s="156"/>
      <c r="T39" s="156" t="s">
        <v>21</v>
      </c>
    </row>
    <row r="40" spans="1:20" ht="15.75" customHeight="1">
      <c r="A40" s="23">
        <f>A39+1</f>
        <v>37</v>
      </c>
      <c r="B40" s="24" t="s">
        <v>81</v>
      </c>
      <c r="C40" s="25" t="s">
        <v>82</v>
      </c>
      <c r="D40" s="26">
        <v>86</v>
      </c>
      <c r="E40" s="76"/>
      <c r="F40" s="76"/>
      <c r="G40" s="76"/>
      <c r="H40" s="76"/>
      <c r="I40" s="76"/>
      <c r="J40" s="76"/>
      <c r="K40" s="76"/>
      <c r="L40" s="30"/>
      <c r="M40" s="78">
        <v>93</v>
      </c>
      <c r="N40" s="122"/>
      <c r="O40" s="127" t="s">
        <v>21</v>
      </c>
      <c r="P40" s="128">
        <v>1</v>
      </c>
      <c r="Q40" s="124"/>
      <c r="R40" s="30"/>
      <c r="S40" s="156"/>
      <c r="T40" s="156" t="s">
        <v>21</v>
      </c>
    </row>
    <row r="41" spans="1:20" ht="15.75" customHeight="1">
      <c r="A41" s="23">
        <f>A40+1</f>
        <v>38</v>
      </c>
      <c r="B41" s="24" t="s">
        <v>83</v>
      </c>
      <c r="C41" s="25" t="s">
        <v>84</v>
      </c>
      <c r="D41" s="26"/>
      <c r="E41" s="76">
        <v>117</v>
      </c>
      <c r="F41" s="76">
        <v>106</v>
      </c>
      <c r="G41" s="76"/>
      <c r="H41" s="76"/>
      <c r="I41" s="76">
        <v>115</v>
      </c>
      <c r="J41" s="76">
        <v>112</v>
      </c>
      <c r="K41" s="76"/>
      <c r="L41" s="30"/>
      <c r="M41" s="78">
        <v>110</v>
      </c>
      <c r="N41" s="122">
        <f>SUM(E41:K41)/2</f>
        <v>225</v>
      </c>
      <c r="O41" s="127">
        <v>31</v>
      </c>
      <c r="P41" s="128"/>
      <c r="Q41" s="124"/>
      <c r="R41" s="30"/>
      <c r="S41" s="156">
        <f>AVERAGE(E41:K41)</f>
        <v>112.5</v>
      </c>
      <c r="T41" s="156">
        <v>40</v>
      </c>
    </row>
    <row r="42" spans="1:20" ht="15.75" customHeight="1">
      <c r="A42" s="23">
        <f>A41+1</f>
        <v>39</v>
      </c>
      <c r="B42" s="24" t="s">
        <v>251</v>
      </c>
      <c r="C42" s="25" t="s">
        <v>44</v>
      </c>
      <c r="D42" s="26">
        <v>102</v>
      </c>
      <c r="E42" s="76">
        <v>108</v>
      </c>
      <c r="F42" s="76">
        <v>100</v>
      </c>
      <c r="G42" s="76"/>
      <c r="H42" s="76">
        <v>98</v>
      </c>
      <c r="I42" s="76"/>
      <c r="J42" s="76"/>
      <c r="K42" s="76"/>
      <c r="L42" s="30"/>
      <c r="M42" s="78"/>
      <c r="N42" s="122"/>
      <c r="O42" s="127">
        <v>27</v>
      </c>
      <c r="P42" s="128"/>
      <c r="Q42" s="124"/>
      <c r="R42" s="30"/>
      <c r="S42" s="156">
        <f>AVERAGE(E42:K42)</f>
        <v>102</v>
      </c>
      <c r="T42" s="156">
        <f>+S42-71</f>
        <v>31</v>
      </c>
    </row>
    <row r="43" spans="1:20" ht="15.75" customHeight="1">
      <c r="A43" s="23">
        <f>A42+1</f>
        <v>40</v>
      </c>
      <c r="B43" s="24" t="s">
        <v>85</v>
      </c>
      <c r="C43" s="25" t="s">
        <v>32</v>
      </c>
      <c r="D43" s="26">
        <v>101.75</v>
      </c>
      <c r="E43" s="76"/>
      <c r="F43" s="76"/>
      <c r="G43" s="76"/>
      <c r="H43" s="76"/>
      <c r="I43" s="76"/>
      <c r="J43" s="76"/>
      <c r="K43" s="76"/>
      <c r="L43" s="30"/>
      <c r="M43" s="78">
        <v>92.66666666666667</v>
      </c>
      <c r="N43" s="122">
        <f>SUM(E43:K43)/4</f>
        <v>0</v>
      </c>
      <c r="O43" s="122">
        <v>30.75</v>
      </c>
      <c r="P43" s="128">
        <v>4</v>
      </c>
      <c r="Q43" s="124"/>
      <c r="R43" s="78"/>
      <c r="S43" s="156"/>
      <c r="T43" s="156" t="s">
        <v>21</v>
      </c>
    </row>
    <row r="44" spans="1:20" ht="15.75" customHeight="1">
      <c r="A44" s="23">
        <f>A43+1</f>
        <v>41</v>
      </c>
      <c r="B44" s="24" t="s">
        <v>86</v>
      </c>
      <c r="C44" s="25" t="s">
        <v>32</v>
      </c>
      <c r="D44" s="26">
        <v>93.33333333333333</v>
      </c>
      <c r="E44" s="76"/>
      <c r="F44" s="76"/>
      <c r="G44" s="76"/>
      <c r="H44" s="76"/>
      <c r="I44" s="76"/>
      <c r="J44" s="76"/>
      <c r="K44" s="76"/>
      <c r="L44" s="30"/>
      <c r="M44" s="78">
        <v>107</v>
      </c>
      <c r="N44" s="122">
        <f>SUM(E44:K44)/2</f>
        <v>0</v>
      </c>
      <c r="O44" s="122">
        <v>15.63333333333333</v>
      </c>
      <c r="P44" s="128">
        <v>3</v>
      </c>
      <c r="Q44" s="124"/>
      <c r="R44" s="78"/>
      <c r="S44" s="156"/>
      <c r="T44" s="156" t="s">
        <v>21</v>
      </c>
    </row>
    <row r="45" spans="1:20" ht="15.75" customHeight="1">
      <c r="A45" s="23">
        <f>A44+1</f>
        <v>42</v>
      </c>
      <c r="B45" s="24" t="s">
        <v>189</v>
      </c>
      <c r="C45" s="25" t="s">
        <v>190</v>
      </c>
      <c r="D45" s="26">
        <v>109.5</v>
      </c>
      <c r="E45" s="76"/>
      <c r="F45" s="76"/>
      <c r="G45" s="76"/>
      <c r="H45" s="76"/>
      <c r="I45" s="76"/>
      <c r="J45" s="76"/>
      <c r="K45" s="76"/>
      <c r="L45" s="30"/>
      <c r="M45" s="78"/>
      <c r="N45" s="122">
        <f>SUM(E45:K45)/3</f>
        <v>0</v>
      </c>
      <c r="O45" s="122" t="s">
        <v>21</v>
      </c>
      <c r="P45" s="123">
        <v>2</v>
      </c>
      <c r="Q45" s="124"/>
      <c r="R45" s="30"/>
      <c r="S45" s="156"/>
      <c r="T45" s="156" t="s">
        <v>21</v>
      </c>
    </row>
    <row r="46" spans="1:20" ht="15.75" customHeight="1">
      <c r="A46" s="23">
        <f>A45+1</f>
        <v>43</v>
      </c>
      <c r="B46" s="24" t="s">
        <v>225</v>
      </c>
      <c r="C46" s="25" t="s">
        <v>147</v>
      </c>
      <c r="D46" s="26">
        <v>103</v>
      </c>
      <c r="E46" s="76"/>
      <c r="F46" s="76"/>
      <c r="G46" s="76"/>
      <c r="H46" s="76"/>
      <c r="I46" s="76"/>
      <c r="J46" s="76"/>
      <c r="K46" s="76"/>
      <c r="L46" s="30"/>
      <c r="M46" s="78"/>
      <c r="N46" s="122"/>
      <c r="O46" s="122">
        <v>32</v>
      </c>
      <c r="P46" s="123">
        <v>1</v>
      </c>
      <c r="Q46" s="124"/>
      <c r="R46" s="78"/>
      <c r="S46" s="156"/>
      <c r="T46" s="156" t="s">
        <v>21</v>
      </c>
    </row>
    <row r="47" spans="1:20" ht="15.75" customHeight="1">
      <c r="A47" s="23">
        <f>A46+1</f>
        <v>44</v>
      </c>
      <c r="B47" s="24" t="s">
        <v>252</v>
      </c>
      <c r="C47" s="25" t="s">
        <v>27</v>
      </c>
      <c r="D47" s="26"/>
      <c r="E47" s="76">
        <v>96</v>
      </c>
      <c r="F47" s="76"/>
      <c r="G47" s="76"/>
      <c r="H47" s="76">
        <v>91</v>
      </c>
      <c r="I47" s="76"/>
      <c r="J47" s="76"/>
      <c r="K47" s="76"/>
      <c r="L47" s="30"/>
      <c r="M47" s="78"/>
      <c r="N47" s="122"/>
      <c r="O47" s="122">
        <v>20</v>
      </c>
      <c r="P47" s="123"/>
      <c r="Q47" s="124"/>
      <c r="R47" s="78"/>
      <c r="S47" s="156">
        <f>AVERAGE(E47:K47)</f>
        <v>93.5</v>
      </c>
      <c r="T47" s="156" t="s">
        <v>21</v>
      </c>
    </row>
    <row r="48" spans="1:20" ht="15.75" customHeight="1">
      <c r="A48" s="23">
        <f>A47+1</f>
        <v>45</v>
      </c>
      <c r="B48" s="24" t="s">
        <v>87</v>
      </c>
      <c r="C48" s="25" t="s">
        <v>147</v>
      </c>
      <c r="D48" s="26">
        <v>93.5</v>
      </c>
      <c r="E48" s="76"/>
      <c r="F48" s="76"/>
      <c r="G48" s="76"/>
      <c r="H48" s="76"/>
      <c r="I48" s="76"/>
      <c r="J48" s="76"/>
      <c r="K48" s="76"/>
      <c r="L48" s="30"/>
      <c r="M48" s="78">
        <v>97.83333333333333</v>
      </c>
      <c r="N48" s="122">
        <f>SUM(E48:K48)/4</f>
        <v>0</v>
      </c>
      <c r="O48" s="122">
        <v>15.75</v>
      </c>
      <c r="P48" s="123">
        <v>6</v>
      </c>
      <c r="Q48" s="124"/>
      <c r="R48" s="78"/>
      <c r="S48" s="156"/>
      <c r="T48" s="156" t="s">
        <v>21</v>
      </c>
    </row>
    <row r="49" spans="1:20" ht="15.75" customHeight="1">
      <c r="A49" s="23">
        <f>A48+1</f>
        <v>46</v>
      </c>
      <c r="B49" s="24" t="s">
        <v>87</v>
      </c>
      <c r="C49" s="25" t="s">
        <v>106</v>
      </c>
      <c r="D49" s="26">
        <v>107</v>
      </c>
      <c r="E49" s="76"/>
      <c r="F49" s="76"/>
      <c r="G49" s="76"/>
      <c r="H49" s="76"/>
      <c r="I49" s="76"/>
      <c r="J49" s="76"/>
      <c r="K49" s="76">
        <v>84</v>
      </c>
      <c r="L49" s="30"/>
      <c r="M49" s="78"/>
      <c r="N49" s="122"/>
      <c r="O49" s="122" t="s">
        <v>21</v>
      </c>
      <c r="P49" s="123">
        <v>2</v>
      </c>
      <c r="Q49" s="124"/>
      <c r="R49" s="30"/>
      <c r="S49" s="156">
        <f>AVERAGE(E49:K49)</f>
        <v>84</v>
      </c>
      <c r="T49" s="156" t="s">
        <v>21</v>
      </c>
    </row>
    <row r="50" spans="1:20" ht="15.75" customHeight="1">
      <c r="A50" s="23">
        <f>A49+1</f>
        <v>47</v>
      </c>
      <c r="B50" s="24" t="s">
        <v>253</v>
      </c>
      <c r="C50" s="25" t="s">
        <v>31</v>
      </c>
      <c r="D50" s="26"/>
      <c r="E50" s="76"/>
      <c r="F50" s="76"/>
      <c r="G50" s="76"/>
      <c r="H50" s="76"/>
      <c r="I50" s="76"/>
      <c r="J50" s="76">
        <v>107</v>
      </c>
      <c r="K50" s="76"/>
      <c r="L50" s="30"/>
      <c r="M50" s="78"/>
      <c r="N50" s="122"/>
      <c r="O50" s="122">
        <v>31</v>
      </c>
      <c r="P50" s="123"/>
      <c r="Q50" s="124"/>
      <c r="R50" s="30"/>
      <c r="S50" s="156">
        <f>AVERAGE(E50:K50)</f>
        <v>107</v>
      </c>
      <c r="T50" s="156" t="s">
        <v>21</v>
      </c>
    </row>
    <row r="51" spans="1:20" ht="15.75" customHeight="1">
      <c r="A51" s="23">
        <f>A50+1</f>
        <v>48</v>
      </c>
      <c r="B51" s="24" t="s">
        <v>148</v>
      </c>
      <c r="C51" s="25" t="s">
        <v>62</v>
      </c>
      <c r="D51" s="26"/>
      <c r="E51" s="76"/>
      <c r="F51" s="76"/>
      <c r="G51" s="76"/>
      <c r="H51" s="76"/>
      <c r="I51" s="76"/>
      <c r="J51" s="76"/>
      <c r="K51" s="76"/>
      <c r="L51" s="30"/>
      <c r="M51" s="78">
        <v>114</v>
      </c>
      <c r="N51" s="122">
        <f>SUM(E51:K51)/2</f>
        <v>0</v>
      </c>
      <c r="O51" s="122" t="s">
        <v>21</v>
      </c>
      <c r="P51" s="128"/>
      <c r="Q51" s="124"/>
      <c r="R51" s="30"/>
      <c r="S51" s="156"/>
      <c r="T51" s="156" t="s">
        <v>21</v>
      </c>
    </row>
    <row r="52" spans="1:20" ht="15.75" customHeight="1">
      <c r="A52" s="23">
        <f>A51+1</f>
        <v>49</v>
      </c>
      <c r="B52" s="24" t="s">
        <v>149</v>
      </c>
      <c r="C52" s="25" t="s">
        <v>23</v>
      </c>
      <c r="D52" s="26"/>
      <c r="E52" s="76"/>
      <c r="F52" s="76"/>
      <c r="G52" s="76"/>
      <c r="H52" s="76"/>
      <c r="I52" s="76"/>
      <c r="J52" s="76"/>
      <c r="K52" s="76"/>
      <c r="L52" s="30"/>
      <c r="M52" s="78">
        <f>SUM(E52:K52)/3</f>
        <v>0</v>
      </c>
      <c r="N52" s="122"/>
      <c r="O52" s="122" t="s">
        <v>21</v>
      </c>
      <c r="P52" s="128"/>
      <c r="Q52" s="124"/>
      <c r="R52" s="30"/>
      <c r="S52" s="156"/>
      <c r="T52" s="156" t="s">
        <v>21</v>
      </c>
    </row>
    <row r="53" spans="1:20" ht="15.75" customHeight="1">
      <c r="A53" s="23">
        <f>A52+1</f>
        <v>50</v>
      </c>
      <c r="B53" s="24" t="s">
        <v>254</v>
      </c>
      <c r="C53" s="25" t="s">
        <v>147</v>
      </c>
      <c r="D53" s="26"/>
      <c r="E53" s="76"/>
      <c r="F53" s="76">
        <v>97</v>
      </c>
      <c r="G53" s="76">
        <v>101</v>
      </c>
      <c r="H53" s="76">
        <v>102</v>
      </c>
      <c r="I53" s="76">
        <v>90</v>
      </c>
      <c r="J53" s="76">
        <v>100</v>
      </c>
      <c r="K53" s="76">
        <v>104</v>
      </c>
      <c r="L53" s="30"/>
      <c r="M53" s="78"/>
      <c r="N53" s="122"/>
      <c r="O53" s="122">
        <v>17</v>
      </c>
      <c r="P53" s="128"/>
      <c r="Q53" s="124"/>
      <c r="R53" s="30"/>
      <c r="S53" s="156">
        <f>AVERAGE(E53:K53)</f>
        <v>99</v>
      </c>
      <c r="T53" s="156">
        <f>+S53-71</f>
        <v>28</v>
      </c>
    </row>
    <row r="54" spans="1:20" ht="15.75" customHeight="1">
      <c r="A54" s="23">
        <f>A53+1</f>
        <v>51</v>
      </c>
      <c r="B54" s="24" t="s">
        <v>255</v>
      </c>
      <c r="C54" s="25"/>
      <c r="D54" s="26"/>
      <c r="E54" s="76"/>
      <c r="F54" s="76"/>
      <c r="G54" s="76">
        <v>95</v>
      </c>
      <c r="H54" s="76"/>
      <c r="I54" s="76"/>
      <c r="J54" s="76"/>
      <c r="K54" s="76"/>
      <c r="L54" s="30"/>
      <c r="M54" s="78"/>
      <c r="N54" s="122"/>
      <c r="O54" s="122">
        <v>20</v>
      </c>
      <c r="P54" s="128"/>
      <c r="Q54" s="124"/>
      <c r="R54" s="30"/>
      <c r="S54" s="156">
        <f>AVERAGE(E54:K54)</f>
        <v>95</v>
      </c>
      <c r="T54" s="156" t="s">
        <v>21</v>
      </c>
    </row>
    <row r="55" spans="1:20" ht="15.75" customHeight="1">
      <c r="A55" s="23">
        <f>A54+1</f>
        <v>52</v>
      </c>
      <c r="B55" s="24" t="s">
        <v>89</v>
      </c>
      <c r="C55" s="25" t="s">
        <v>191</v>
      </c>
      <c r="D55" s="26">
        <v>88.33333333333333</v>
      </c>
      <c r="E55" s="76"/>
      <c r="F55" s="76">
        <v>91</v>
      </c>
      <c r="G55" s="76">
        <v>100</v>
      </c>
      <c r="H55" s="76"/>
      <c r="I55" s="76"/>
      <c r="J55" s="76"/>
      <c r="K55" s="76">
        <v>92</v>
      </c>
      <c r="L55" s="30"/>
      <c r="M55" s="78">
        <v>91.5</v>
      </c>
      <c r="N55" s="122">
        <f>SUM(E55:K55)/3</f>
        <v>94.33333333333333</v>
      </c>
      <c r="O55" s="122">
        <v>19</v>
      </c>
      <c r="P55" s="123">
        <v>3</v>
      </c>
      <c r="Q55" s="124"/>
      <c r="R55" s="78"/>
      <c r="S55" s="156">
        <f>AVERAGE(E55:K55)</f>
        <v>94.33333333333333</v>
      </c>
      <c r="T55" s="156">
        <f>+S55-71</f>
        <v>23.33333333333333</v>
      </c>
    </row>
    <row r="56" spans="1:20" ht="15.75" customHeight="1">
      <c r="A56" s="23">
        <f>A55+1</f>
        <v>53</v>
      </c>
      <c r="B56" s="38" t="s">
        <v>152</v>
      </c>
      <c r="C56" s="39" t="s">
        <v>153</v>
      </c>
      <c r="D56" s="37"/>
      <c r="E56" s="80"/>
      <c r="F56" s="80"/>
      <c r="G56" s="80"/>
      <c r="H56" s="80"/>
      <c r="I56" s="80"/>
      <c r="J56" s="80"/>
      <c r="K56" s="80"/>
      <c r="L56" s="42"/>
      <c r="M56" s="78">
        <f>SUM(E56:K56)/6</f>
        <v>0</v>
      </c>
      <c r="N56" s="122">
        <f>SUM(E56:K56)/7</f>
        <v>0</v>
      </c>
      <c r="O56" s="122" t="s">
        <v>21</v>
      </c>
      <c r="P56" s="123"/>
      <c r="Q56" s="124"/>
      <c r="R56" s="30"/>
      <c r="S56" s="156"/>
      <c r="T56" s="156" t="s">
        <v>21</v>
      </c>
    </row>
    <row r="57" spans="1:20" ht="15.75" customHeight="1">
      <c r="A57" s="23">
        <f>A56+1</f>
        <v>54</v>
      </c>
      <c r="B57" s="38" t="s">
        <v>97</v>
      </c>
      <c r="C57" s="39" t="s">
        <v>25</v>
      </c>
      <c r="D57" s="37"/>
      <c r="E57" s="80"/>
      <c r="F57" s="80"/>
      <c r="G57" s="80"/>
      <c r="H57" s="80"/>
      <c r="I57" s="80"/>
      <c r="J57" s="80"/>
      <c r="K57" s="80">
        <v>96</v>
      </c>
      <c r="L57" s="42"/>
      <c r="M57" s="78"/>
      <c r="N57" s="122"/>
      <c r="O57" s="122"/>
      <c r="P57" s="123"/>
      <c r="Q57" s="124"/>
      <c r="R57" s="30"/>
      <c r="S57" s="156">
        <f>AVERAGE(E57:K57)</f>
        <v>96</v>
      </c>
      <c r="T57" s="156" t="s">
        <v>21</v>
      </c>
    </row>
    <row r="58" spans="1:20" ht="15.75" customHeight="1">
      <c r="A58" s="23">
        <f>A57+1</f>
        <v>55</v>
      </c>
      <c r="B58" s="38" t="s">
        <v>103</v>
      </c>
      <c r="C58" s="39" t="s">
        <v>29</v>
      </c>
      <c r="D58" s="37"/>
      <c r="E58" s="80"/>
      <c r="F58" s="80"/>
      <c r="G58" s="80"/>
      <c r="H58" s="80"/>
      <c r="I58" s="80"/>
      <c r="J58" s="80"/>
      <c r="K58" s="80"/>
      <c r="L58" s="42"/>
      <c r="M58" s="78">
        <v>107.25</v>
      </c>
      <c r="N58" s="122"/>
      <c r="O58" s="122" t="s">
        <v>21</v>
      </c>
      <c r="P58" s="128"/>
      <c r="Q58" s="124"/>
      <c r="R58" s="30"/>
      <c r="S58" s="156"/>
      <c r="T58" s="156" t="s">
        <v>21</v>
      </c>
    </row>
    <row r="59" spans="1:20" ht="15.75" customHeight="1">
      <c r="A59" s="23">
        <f>A58+1</f>
        <v>56</v>
      </c>
      <c r="B59" s="38" t="s">
        <v>105</v>
      </c>
      <c r="C59" s="39" t="s">
        <v>106</v>
      </c>
      <c r="D59" s="37">
        <v>88.25</v>
      </c>
      <c r="E59" s="80"/>
      <c r="F59" s="80"/>
      <c r="G59" s="80"/>
      <c r="H59" s="80"/>
      <c r="I59" s="80">
        <v>97</v>
      </c>
      <c r="J59" s="80">
        <v>96</v>
      </c>
      <c r="K59" s="80">
        <v>101</v>
      </c>
      <c r="L59" s="42"/>
      <c r="M59" s="78">
        <f>SUM(E59:K59)/2</f>
        <v>147</v>
      </c>
      <c r="N59" s="122">
        <f>SUM(E59:K59)/2</f>
        <v>147</v>
      </c>
      <c r="O59" s="122">
        <v>22</v>
      </c>
      <c r="P59" s="128">
        <v>4</v>
      </c>
      <c r="Q59" s="124"/>
      <c r="R59" s="78"/>
      <c r="S59" s="156">
        <f>AVERAGE(E59:K59)</f>
        <v>98</v>
      </c>
      <c r="T59" s="156">
        <f>+S59-71</f>
        <v>27</v>
      </c>
    </row>
    <row r="60" spans="1:20" ht="15.75" customHeight="1">
      <c r="A60" s="23">
        <f>A59+1</f>
        <v>57</v>
      </c>
      <c r="B60" s="38" t="s">
        <v>193</v>
      </c>
      <c r="C60" s="39" t="s">
        <v>106</v>
      </c>
      <c r="D60" s="37">
        <v>99.66666666666667</v>
      </c>
      <c r="E60" s="80"/>
      <c r="F60" s="80">
        <v>94</v>
      </c>
      <c r="G60" s="80"/>
      <c r="H60" s="80"/>
      <c r="I60" s="80">
        <v>91</v>
      </c>
      <c r="J60" s="80">
        <v>93</v>
      </c>
      <c r="K60" s="80">
        <v>98</v>
      </c>
      <c r="L60" s="42" t="s">
        <v>235</v>
      </c>
      <c r="M60" s="78"/>
      <c r="N60" s="122">
        <f>SUM(E60:K60)</f>
        <v>376</v>
      </c>
      <c r="O60" s="122">
        <v>14</v>
      </c>
      <c r="P60" s="128">
        <v>6</v>
      </c>
      <c r="Q60" s="124"/>
      <c r="R60" s="78"/>
      <c r="S60" s="156">
        <f>AVERAGE(E60:K60)</f>
        <v>94</v>
      </c>
      <c r="T60" s="156">
        <f>(+S60-71)*0.7</f>
        <v>16.099999999999998</v>
      </c>
    </row>
    <row r="61" spans="1:20" ht="15.75" customHeight="1">
      <c r="A61" s="23">
        <f>A60+1</f>
        <v>58</v>
      </c>
      <c r="B61" s="38" t="s">
        <v>107</v>
      </c>
      <c r="C61" s="39" t="s">
        <v>108</v>
      </c>
      <c r="D61" s="37"/>
      <c r="E61" s="80"/>
      <c r="F61" s="80"/>
      <c r="G61" s="80"/>
      <c r="H61" s="80"/>
      <c r="I61" s="80"/>
      <c r="J61" s="80"/>
      <c r="K61" s="80"/>
      <c r="L61" s="42"/>
      <c r="M61" s="78">
        <v>89</v>
      </c>
      <c r="N61" s="122"/>
      <c r="O61" s="122" t="s">
        <v>21</v>
      </c>
      <c r="P61" s="128"/>
      <c r="Q61" s="124"/>
      <c r="R61" s="30"/>
      <c r="S61" s="156"/>
      <c r="T61" s="156" t="s">
        <v>21</v>
      </c>
    </row>
    <row r="62" spans="1:20" ht="15.75" customHeight="1">
      <c r="A62" s="23">
        <f>A61+1</f>
        <v>59</v>
      </c>
      <c r="B62" s="38" t="s">
        <v>109</v>
      </c>
      <c r="C62" s="39" t="s">
        <v>108</v>
      </c>
      <c r="D62" s="37"/>
      <c r="E62" s="80"/>
      <c r="F62" s="80"/>
      <c r="G62" s="80"/>
      <c r="H62" s="80"/>
      <c r="I62" s="80"/>
      <c r="J62" s="80"/>
      <c r="K62" s="80"/>
      <c r="L62" s="42"/>
      <c r="M62" s="78">
        <v>107</v>
      </c>
      <c r="N62" s="122"/>
      <c r="O62" s="122" t="s">
        <v>21</v>
      </c>
      <c r="P62" s="128"/>
      <c r="Q62" s="124"/>
      <c r="R62" s="30"/>
      <c r="S62" s="156"/>
      <c r="T62" s="156" t="s">
        <v>21</v>
      </c>
    </row>
    <row r="63" spans="1:20" ht="15.75" customHeight="1">
      <c r="A63" s="23">
        <f>A62+1</f>
        <v>60</v>
      </c>
      <c r="B63" s="38" t="s">
        <v>110</v>
      </c>
      <c r="C63" s="39" t="s">
        <v>111</v>
      </c>
      <c r="D63" s="37"/>
      <c r="E63" s="80"/>
      <c r="F63" s="80"/>
      <c r="G63" s="80"/>
      <c r="H63" s="80"/>
      <c r="I63" s="80"/>
      <c r="J63" s="80"/>
      <c r="K63" s="80"/>
      <c r="L63" s="42"/>
      <c r="M63" s="78">
        <v>113</v>
      </c>
      <c r="N63" s="122"/>
      <c r="O63" s="127" t="s">
        <v>21</v>
      </c>
      <c r="P63" s="128"/>
      <c r="Q63" s="124"/>
      <c r="R63" s="30"/>
      <c r="S63" s="156"/>
      <c r="T63" s="156" t="s">
        <v>21</v>
      </c>
    </row>
    <row r="64" spans="1:20" ht="15.75" customHeight="1">
      <c r="A64" s="23">
        <f>A63+1</f>
        <v>61</v>
      </c>
      <c r="B64" s="38" t="s">
        <v>194</v>
      </c>
      <c r="C64" s="39" t="s">
        <v>175</v>
      </c>
      <c r="D64" s="37">
        <v>105.5</v>
      </c>
      <c r="E64" s="80"/>
      <c r="F64" s="80"/>
      <c r="G64" s="80"/>
      <c r="H64" s="80"/>
      <c r="I64" s="80"/>
      <c r="J64" s="80"/>
      <c r="K64" s="80"/>
      <c r="L64" s="42"/>
      <c r="M64" s="78"/>
      <c r="N64" s="122">
        <f>SUM(E64:K64)/3</f>
        <v>0</v>
      </c>
      <c r="O64" s="122" t="s">
        <v>21</v>
      </c>
      <c r="P64" s="123">
        <v>2</v>
      </c>
      <c r="Q64" s="124"/>
      <c r="R64" s="30"/>
      <c r="S64" s="156"/>
      <c r="T64" s="156" t="s">
        <v>21</v>
      </c>
    </row>
    <row r="65" spans="1:20" ht="15.75" customHeight="1">
      <c r="A65" s="23">
        <f>A64+1</f>
        <v>62</v>
      </c>
      <c r="B65" s="38" t="s">
        <v>112</v>
      </c>
      <c r="C65" s="39" t="s">
        <v>23</v>
      </c>
      <c r="D65" s="37"/>
      <c r="E65" s="80"/>
      <c r="F65" s="80">
        <v>121</v>
      </c>
      <c r="G65" s="80"/>
      <c r="H65" s="80"/>
      <c r="I65" s="80">
        <v>109</v>
      </c>
      <c r="J65" s="80"/>
      <c r="K65" s="80"/>
      <c r="L65" s="42"/>
      <c r="M65" s="78">
        <f>SUM(E65:K65)/6</f>
        <v>38.333333333333336</v>
      </c>
      <c r="N65" s="122">
        <f>SUM(E65:K65)/5</f>
        <v>46</v>
      </c>
      <c r="O65" s="122">
        <v>38</v>
      </c>
      <c r="P65" s="123"/>
      <c r="Q65" s="124"/>
      <c r="R65" s="30"/>
      <c r="S65" s="156">
        <f>AVERAGE(E65:K65)</f>
        <v>115</v>
      </c>
      <c r="T65" s="156" t="s">
        <v>21</v>
      </c>
    </row>
    <row r="66" spans="1:20" ht="15.75" customHeight="1">
      <c r="A66" s="23">
        <f>A65+1</f>
        <v>63</v>
      </c>
      <c r="B66" s="38" t="s">
        <v>195</v>
      </c>
      <c r="C66" s="39" t="s">
        <v>196</v>
      </c>
      <c r="D66" s="37">
        <v>101</v>
      </c>
      <c r="E66" s="80"/>
      <c r="F66" s="80"/>
      <c r="G66" s="80"/>
      <c r="H66" s="80"/>
      <c r="I66" s="80"/>
      <c r="J66" s="80"/>
      <c r="K66" s="80"/>
      <c r="L66" s="42"/>
      <c r="M66" s="78"/>
      <c r="N66" s="122">
        <f>SUM(E66:K66)</f>
        <v>0</v>
      </c>
      <c r="O66" s="127" t="s">
        <v>21</v>
      </c>
      <c r="P66" s="128">
        <v>1</v>
      </c>
      <c r="Q66" s="124"/>
      <c r="R66" s="30"/>
      <c r="S66" s="156"/>
      <c r="T66" s="156" t="s">
        <v>21</v>
      </c>
    </row>
    <row r="67" spans="1:20" ht="15.75" customHeight="1">
      <c r="A67" s="23">
        <f>A66+1</f>
        <v>64</v>
      </c>
      <c r="B67" s="38" t="s">
        <v>113</v>
      </c>
      <c r="C67" s="39" t="s">
        <v>106</v>
      </c>
      <c r="D67" s="37">
        <v>85.14285714285714</v>
      </c>
      <c r="E67" s="80">
        <v>91</v>
      </c>
      <c r="F67" s="80">
        <v>91</v>
      </c>
      <c r="G67" s="159">
        <v>85</v>
      </c>
      <c r="H67" s="80">
        <v>82</v>
      </c>
      <c r="I67" s="80">
        <v>84</v>
      </c>
      <c r="J67" s="80">
        <v>85</v>
      </c>
      <c r="K67" s="159">
        <v>79</v>
      </c>
      <c r="L67" s="129"/>
      <c r="M67" s="78">
        <f>SUM(E67:K67)/8</f>
        <v>74.625</v>
      </c>
      <c r="N67" s="122">
        <f>SUM(E67:K67)/7</f>
        <v>85.28571428571429</v>
      </c>
      <c r="O67" s="122">
        <v>9.9</v>
      </c>
      <c r="P67" s="123">
        <v>7</v>
      </c>
      <c r="Q67" s="124"/>
      <c r="R67" s="78"/>
      <c r="S67" s="156">
        <f>AVERAGE(E67:K67)</f>
        <v>85.28571428571429</v>
      </c>
      <c r="T67" s="156">
        <f>+S67-71</f>
        <v>14.285714285714292</v>
      </c>
    </row>
    <row r="68" spans="1:20" ht="15.75" customHeight="1">
      <c r="A68" s="23">
        <f>A67+1</f>
        <v>65</v>
      </c>
      <c r="B68" s="38" t="s">
        <v>116</v>
      </c>
      <c r="C68" s="39" t="s">
        <v>197</v>
      </c>
      <c r="D68" s="37"/>
      <c r="E68" s="80"/>
      <c r="F68" s="80"/>
      <c r="G68" s="80"/>
      <c r="H68" s="80"/>
      <c r="I68" s="80"/>
      <c r="J68" s="80"/>
      <c r="K68" s="80"/>
      <c r="L68" s="44"/>
      <c r="M68" s="78"/>
      <c r="N68" s="122">
        <f>SUM(E68:K68)/2</f>
        <v>0</v>
      </c>
      <c r="O68" s="127" t="s">
        <v>21</v>
      </c>
      <c r="P68" s="128"/>
      <c r="Q68" s="124"/>
      <c r="R68" s="30"/>
      <c r="S68" s="156"/>
      <c r="T68" s="156" t="s">
        <v>21</v>
      </c>
    </row>
    <row r="69" spans="1:20" ht="15.75" customHeight="1">
      <c r="A69" s="23">
        <f>A68+1</f>
        <v>66</v>
      </c>
      <c r="B69" s="24" t="s">
        <v>118</v>
      </c>
      <c r="C69" s="25" t="s">
        <v>32</v>
      </c>
      <c r="D69" s="26">
        <v>109.5</v>
      </c>
      <c r="E69" s="76"/>
      <c r="F69" s="76"/>
      <c r="G69" s="76"/>
      <c r="H69" s="76">
        <v>99</v>
      </c>
      <c r="I69" s="76"/>
      <c r="J69" s="76">
        <v>108</v>
      </c>
      <c r="K69" s="76">
        <v>105</v>
      </c>
      <c r="L69" s="30"/>
      <c r="M69" s="78"/>
      <c r="N69" s="122"/>
      <c r="O69" s="122">
        <v>26.95</v>
      </c>
      <c r="P69" s="128">
        <v>6</v>
      </c>
      <c r="Q69" s="124"/>
      <c r="R69" s="78"/>
      <c r="S69" s="156">
        <f>AVERAGE(E69:K69)</f>
        <v>104</v>
      </c>
      <c r="T69" s="156">
        <f>+S69-71</f>
        <v>33</v>
      </c>
    </row>
    <row r="70" spans="1:20" ht="15.75" customHeight="1">
      <c r="A70" s="23">
        <f>A69+1</f>
        <v>67</v>
      </c>
      <c r="B70" s="38" t="s">
        <v>198</v>
      </c>
      <c r="C70" s="39" t="s">
        <v>32</v>
      </c>
      <c r="D70" s="37">
        <v>104.2</v>
      </c>
      <c r="E70" s="80"/>
      <c r="F70" s="80"/>
      <c r="G70" s="80"/>
      <c r="H70" s="80">
        <v>95</v>
      </c>
      <c r="I70" s="80">
        <v>109</v>
      </c>
      <c r="J70" s="80">
        <v>99</v>
      </c>
      <c r="K70" s="80">
        <v>93</v>
      </c>
      <c r="L70" s="42" t="s">
        <v>237</v>
      </c>
      <c r="M70" s="160"/>
      <c r="N70" s="161">
        <v>0</v>
      </c>
      <c r="O70" s="161">
        <v>15</v>
      </c>
      <c r="P70" s="128"/>
      <c r="Q70" s="162"/>
      <c r="R70" s="160"/>
      <c r="S70" s="156">
        <f>AVERAGE(E70:K70)</f>
        <v>99</v>
      </c>
      <c r="T70" s="156">
        <f>(+S70-71)*0.7</f>
        <v>19.599999999999998</v>
      </c>
    </row>
    <row r="71" spans="1:20" ht="15.75" customHeight="1">
      <c r="A71" s="23">
        <f>A70+1</f>
        <v>68</v>
      </c>
      <c r="B71" s="46" t="s">
        <v>199</v>
      </c>
      <c r="C71" s="47" t="s">
        <v>175</v>
      </c>
      <c r="D71" s="48"/>
      <c r="E71" s="82">
        <v>114</v>
      </c>
      <c r="F71" s="82"/>
      <c r="G71" s="82"/>
      <c r="H71" s="82"/>
      <c r="I71" s="82"/>
      <c r="J71" s="82"/>
      <c r="K71" s="82"/>
      <c r="L71" s="52"/>
      <c r="M71" s="84"/>
      <c r="N71" s="130">
        <f>SUM(E71:K71)/2</f>
        <v>57</v>
      </c>
      <c r="O71" s="130">
        <v>37</v>
      </c>
      <c r="P71" s="132"/>
      <c r="Q71" s="133"/>
      <c r="R71" s="84"/>
      <c r="S71" s="156">
        <f>AVERAGE(E71:K71)</f>
        <v>114</v>
      </c>
      <c r="T71" s="156" t="s">
        <v>21</v>
      </c>
    </row>
    <row r="72" spans="3:17" ht="12.75">
      <c r="C72" s="1" t="s">
        <v>120</v>
      </c>
      <c r="D72" s="55">
        <v>19.857142857142858</v>
      </c>
      <c r="E72" s="163">
        <v>16</v>
      </c>
      <c r="F72" s="3">
        <v>24</v>
      </c>
      <c r="G72" s="3">
        <v>12</v>
      </c>
      <c r="H72" s="3">
        <v>19</v>
      </c>
      <c r="I72" s="3">
        <v>21</v>
      </c>
      <c r="J72" s="3">
        <v>22</v>
      </c>
      <c r="K72" s="3">
        <v>18</v>
      </c>
      <c r="M72" s="86">
        <f>SUM(E72:K72)/8</f>
        <v>16.5</v>
      </c>
      <c r="N72" s="86"/>
      <c r="O72" s="1"/>
      <c r="P72" s="1"/>
      <c r="Q72" s="86"/>
    </row>
    <row r="73" spans="3:17" ht="12.75">
      <c r="C73" s="1" t="s">
        <v>121</v>
      </c>
      <c r="D73" s="57">
        <v>98.66309369202226</v>
      </c>
      <c r="E73" s="164">
        <f>SUM(E5:E71)/E72</f>
        <v>103.5625</v>
      </c>
      <c r="F73" s="87">
        <f>SUM(F5:F71)/F72</f>
        <v>102.95833333333333</v>
      </c>
      <c r="G73" s="87">
        <f>SUM(G4:G71)/G72</f>
        <v>100.33333333333333</v>
      </c>
      <c r="H73" s="87">
        <f>SUM(H4:H71)/H72</f>
        <v>95.84210526315789</v>
      </c>
      <c r="I73" s="87">
        <f>SUM(I4:I71)/I72</f>
        <v>97.47619047619048</v>
      </c>
      <c r="J73" s="87">
        <f>AVERAGE(J4:J71)</f>
        <v>100.0909090909091</v>
      </c>
      <c r="K73" s="87">
        <f>AVERAGE(K4:K71)</f>
        <v>94.27777777777777</v>
      </c>
      <c r="M73" s="86">
        <f>SUM(E73:K73)/8</f>
        <v>86.81764365933773</v>
      </c>
      <c r="N73" s="86"/>
      <c r="Q73" s="86"/>
    </row>
    <row r="74" spans="3:17" ht="12.75">
      <c r="C74" s="1" t="s">
        <v>122</v>
      </c>
      <c r="D74" s="87">
        <v>81.85714285714286</v>
      </c>
      <c r="E74" s="165">
        <v>88</v>
      </c>
      <c r="F74" s="1">
        <v>78</v>
      </c>
      <c r="G74" s="3">
        <v>85</v>
      </c>
      <c r="H74" s="55">
        <v>75</v>
      </c>
      <c r="I74" s="3">
        <v>79</v>
      </c>
      <c r="J74" s="3">
        <v>74</v>
      </c>
      <c r="K74" s="3">
        <v>79</v>
      </c>
      <c r="M74" s="86">
        <f>SUM(E74:K74)/8</f>
        <v>69.75</v>
      </c>
      <c r="N74" s="86"/>
      <c r="Q74" s="86"/>
    </row>
    <row r="75" spans="5:14" ht="12.75">
      <c r="E75" s="166" t="s">
        <v>123</v>
      </c>
      <c r="F75" s="60" t="s">
        <v>123</v>
      </c>
      <c r="G75" s="60" t="s">
        <v>123</v>
      </c>
      <c r="H75" s="60" t="s">
        <v>123</v>
      </c>
      <c r="I75" s="60" t="s">
        <v>123</v>
      </c>
      <c r="J75" s="60" t="s">
        <v>123</v>
      </c>
      <c r="K75" s="60" t="s">
        <v>123</v>
      </c>
      <c r="M75" s="88">
        <f>(71*7+73)/8</f>
        <v>71.25</v>
      </c>
      <c r="N75" s="88"/>
    </row>
    <row r="76" spans="5:11" ht="12.75">
      <c r="E76" s="135"/>
      <c r="F76" s="136"/>
      <c r="G76" s="136"/>
      <c r="H76" s="136"/>
      <c r="I76" s="136"/>
      <c r="J76" s="136"/>
      <c r="K76" s="136"/>
    </row>
  </sheetData>
  <sheetProtection selectLockedCells="1" selectUnlockedCells="1"/>
  <printOptions/>
  <pageMargins left="0.55" right="0.24027777777777778" top="0.2798611111111111" bottom="0.3298611111111111" header="0.5118055555555555" footer="0.5118055555555555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U72"/>
  <sheetViews>
    <sheetView workbookViewId="0" topLeftCell="A1">
      <selection activeCell="T1" sqref="T1"/>
    </sheetView>
  </sheetViews>
  <sheetFormatPr defaultColWidth="9.140625" defaultRowHeight="12.75"/>
  <cols>
    <col min="1" max="1" width="5.57421875" style="1" customWidth="1"/>
    <col min="2" max="2" width="12.140625" style="2" customWidth="1"/>
    <col min="3" max="3" width="12.7109375" style="1" customWidth="1"/>
    <col min="4" max="4" width="0" style="3" hidden="1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5.7109375" style="1" customWidth="1"/>
    <col min="13" max="14" width="0" style="1" hidden="1" customWidth="1"/>
    <col min="15" max="16" width="0" style="4" hidden="1" customWidth="1"/>
    <col min="17" max="18" width="0" style="1" hidden="1" customWidth="1"/>
    <col min="19" max="19" width="5.7109375" style="1" customWidth="1"/>
    <col min="20" max="20" width="6.140625" style="86" customWidth="1"/>
    <col min="21" max="21" width="5.8515625" style="4" customWidth="1"/>
    <col min="22" max="16384" width="9.140625" style="4" customWidth="1"/>
  </cols>
  <sheetData>
    <row r="1" ht="18" customHeight="1">
      <c r="A1" s="5" t="s">
        <v>256</v>
      </c>
    </row>
    <row r="2" spans="1:20" s="13" customFormat="1" ht="12.75">
      <c r="A2" s="7"/>
      <c r="B2" s="8"/>
      <c r="C2" s="7"/>
      <c r="D2" s="9"/>
      <c r="E2" s="10"/>
      <c r="F2" s="11"/>
      <c r="G2" s="11"/>
      <c r="H2" s="11"/>
      <c r="I2" s="11"/>
      <c r="J2" s="11"/>
      <c r="K2" s="11"/>
      <c r="L2" s="7"/>
      <c r="M2" s="7"/>
      <c r="N2" s="7"/>
      <c r="O2" s="7">
        <v>2010</v>
      </c>
      <c r="P2" s="7"/>
      <c r="Q2" s="7"/>
      <c r="R2" s="7"/>
      <c r="S2" s="7"/>
      <c r="T2" s="167"/>
    </row>
    <row r="3" spans="1:21" ht="15" customHeight="1">
      <c r="A3" s="101" t="s">
        <v>1</v>
      </c>
      <c r="B3" s="102" t="s">
        <v>2</v>
      </c>
      <c r="C3" s="103" t="s">
        <v>3</v>
      </c>
      <c r="D3" s="104" t="s">
        <v>241</v>
      </c>
      <c r="E3" s="103" t="s">
        <v>257</v>
      </c>
      <c r="F3" s="103" t="s">
        <v>258</v>
      </c>
      <c r="G3" s="103" t="s">
        <v>259</v>
      </c>
      <c r="H3" s="103" t="s">
        <v>260</v>
      </c>
      <c r="I3" s="103" t="s">
        <v>261</v>
      </c>
      <c r="J3" s="103" t="s">
        <v>262</v>
      </c>
      <c r="K3" s="103" t="s">
        <v>263</v>
      </c>
      <c r="L3" s="105" t="s">
        <v>13</v>
      </c>
      <c r="M3" s="105" t="s">
        <v>141</v>
      </c>
      <c r="N3" s="106"/>
      <c r="O3" s="107" t="s">
        <v>215</v>
      </c>
      <c r="P3" s="168"/>
      <c r="Q3" s="101"/>
      <c r="R3" s="138"/>
      <c r="S3" s="169" t="s">
        <v>242</v>
      </c>
      <c r="T3" s="170" t="s">
        <v>264</v>
      </c>
      <c r="U3" s="171" t="s">
        <v>265</v>
      </c>
    </row>
    <row r="4" spans="1:21" s="2" customFormat="1" ht="15" customHeight="1">
      <c r="A4" s="110">
        <v>1</v>
      </c>
      <c r="B4" s="111" t="s">
        <v>243</v>
      </c>
      <c r="C4" s="111" t="s">
        <v>244</v>
      </c>
      <c r="D4" s="172">
        <v>111.8</v>
      </c>
      <c r="E4" s="114">
        <v>106</v>
      </c>
      <c r="F4" s="114">
        <v>121</v>
      </c>
      <c r="G4" s="114"/>
      <c r="H4" s="114">
        <v>102</v>
      </c>
      <c r="I4" s="114">
        <v>104</v>
      </c>
      <c r="J4" s="114">
        <v>115</v>
      </c>
      <c r="K4" s="114">
        <v>114</v>
      </c>
      <c r="L4" s="142"/>
      <c r="M4" s="142"/>
      <c r="N4" s="143"/>
      <c r="O4" s="144">
        <v>28</v>
      </c>
      <c r="P4" s="145"/>
      <c r="Q4" s="146"/>
      <c r="R4" s="147"/>
      <c r="S4" s="74">
        <v>28</v>
      </c>
      <c r="T4" s="117">
        <f>AVERAGE(E4:K4)</f>
        <v>110.33333333333333</v>
      </c>
      <c r="U4" s="173">
        <f>T4-71</f>
        <v>39.33333333333333</v>
      </c>
    </row>
    <row r="5" spans="1:21" ht="15.75" customHeight="1">
      <c r="A5" s="149">
        <v>2</v>
      </c>
      <c r="B5" s="150" t="s">
        <v>19</v>
      </c>
      <c r="C5" s="151" t="s">
        <v>20</v>
      </c>
      <c r="D5" s="152">
        <v>99.16666666666667</v>
      </c>
      <c r="E5" s="153">
        <v>101</v>
      </c>
      <c r="F5" s="153">
        <v>113</v>
      </c>
      <c r="G5" s="153"/>
      <c r="H5" s="153">
        <v>97</v>
      </c>
      <c r="I5" s="153">
        <v>108</v>
      </c>
      <c r="J5" s="153">
        <v>110</v>
      </c>
      <c r="K5" s="153"/>
      <c r="L5" s="154"/>
      <c r="M5" s="74">
        <f>SUM(E5:K5)/5</f>
        <v>105.8</v>
      </c>
      <c r="N5" s="155">
        <f>SUM(E5:K5)/4</f>
        <v>132.25</v>
      </c>
      <c r="O5" s="155">
        <v>19</v>
      </c>
      <c r="P5" s="118">
        <v>5</v>
      </c>
      <c r="Q5" s="119"/>
      <c r="R5" s="116"/>
      <c r="S5" s="78">
        <v>29</v>
      </c>
      <c r="T5" s="122">
        <f>AVERAGE(E5:K5)</f>
        <v>105.8</v>
      </c>
      <c r="U5" s="75">
        <f>T5-71</f>
        <v>34.8</v>
      </c>
    </row>
    <row r="6" spans="1:21" ht="15.75" customHeight="1">
      <c r="A6" s="149">
        <v>3</v>
      </c>
      <c r="B6" s="150" t="s">
        <v>22</v>
      </c>
      <c r="C6" s="151" t="s">
        <v>245</v>
      </c>
      <c r="D6" s="152">
        <v>101</v>
      </c>
      <c r="E6" s="153">
        <v>99</v>
      </c>
      <c r="F6" s="153"/>
      <c r="G6" s="153"/>
      <c r="H6" s="153"/>
      <c r="I6" s="153"/>
      <c r="J6" s="153"/>
      <c r="K6" s="153"/>
      <c r="L6" s="154"/>
      <c r="M6" s="74"/>
      <c r="N6" s="155"/>
      <c r="O6" s="155">
        <v>26</v>
      </c>
      <c r="P6" s="123"/>
      <c r="Q6" s="157"/>
      <c r="R6" s="74"/>
      <c r="S6" s="78">
        <v>24</v>
      </c>
      <c r="T6" s="122">
        <f>AVERAGE(E6:K6)</f>
        <v>99</v>
      </c>
      <c r="U6" s="75" t="s">
        <v>21</v>
      </c>
    </row>
    <row r="7" spans="1:21" ht="15.75" customHeight="1">
      <c r="A7" s="23">
        <f>+A6+1</f>
        <v>4</v>
      </c>
      <c r="B7" s="24" t="s">
        <v>216</v>
      </c>
      <c r="C7" s="25" t="s">
        <v>27</v>
      </c>
      <c r="D7" s="26">
        <v>110.25</v>
      </c>
      <c r="E7" s="76">
        <v>111</v>
      </c>
      <c r="F7" s="76">
        <v>120</v>
      </c>
      <c r="G7" s="76"/>
      <c r="H7" s="76"/>
      <c r="I7" s="76"/>
      <c r="J7" s="76"/>
      <c r="K7" s="76">
        <v>121</v>
      </c>
      <c r="L7" s="30"/>
      <c r="M7" s="78"/>
      <c r="N7" s="122"/>
      <c r="O7" s="122">
        <v>33</v>
      </c>
      <c r="P7" s="123">
        <v>1</v>
      </c>
      <c r="Q7" s="124"/>
      <c r="R7" s="30"/>
      <c r="S7" s="78">
        <v>39.25</v>
      </c>
      <c r="T7" s="122">
        <f>AVERAGE(E7:K7)</f>
        <v>117.33333333333333</v>
      </c>
      <c r="U7" s="75">
        <v>40</v>
      </c>
    </row>
    <row r="8" spans="1:21" ht="15.75" customHeight="1">
      <c r="A8" s="23">
        <f>A7+1</f>
        <v>5</v>
      </c>
      <c r="B8" s="24" t="s">
        <v>174</v>
      </c>
      <c r="C8" s="25" t="s">
        <v>175</v>
      </c>
      <c r="D8" s="26">
        <v>86.2</v>
      </c>
      <c r="E8" s="76">
        <v>86</v>
      </c>
      <c r="F8" s="76"/>
      <c r="G8" s="76">
        <v>92</v>
      </c>
      <c r="H8" s="76"/>
      <c r="I8" s="76">
        <v>84</v>
      </c>
      <c r="J8" s="76">
        <v>97</v>
      </c>
      <c r="K8" s="76">
        <v>91</v>
      </c>
      <c r="L8" s="30"/>
      <c r="M8" s="78"/>
      <c r="N8" s="122">
        <f>SUM(E8:K8)/5</f>
        <v>90</v>
      </c>
      <c r="O8" s="122">
        <v>15</v>
      </c>
      <c r="P8" s="123">
        <v>6</v>
      </c>
      <c r="Q8" s="124"/>
      <c r="R8" s="78"/>
      <c r="S8" s="78">
        <v>10.64</v>
      </c>
      <c r="T8" s="122">
        <f>AVERAGE(E8:K8)</f>
        <v>90</v>
      </c>
      <c r="U8" s="75">
        <f>T8-71</f>
        <v>19</v>
      </c>
    </row>
    <row r="9" spans="1:21" ht="15.75" customHeight="1">
      <c r="A9" s="23">
        <f>A8+1</f>
        <v>6</v>
      </c>
      <c r="B9" s="24" t="s">
        <v>28</v>
      </c>
      <c r="C9" s="25" t="s">
        <v>29</v>
      </c>
      <c r="D9" s="26"/>
      <c r="E9" s="76"/>
      <c r="F9" s="76"/>
      <c r="G9" s="76"/>
      <c r="H9" s="76"/>
      <c r="I9" s="76"/>
      <c r="J9" s="76"/>
      <c r="K9" s="76"/>
      <c r="L9" s="30"/>
      <c r="M9" s="78">
        <v>105</v>
      </c>
      <c r="N9" s="122"/>
      <c r="O9" s="127" t="s">
        <v>21</v>
      </c>
      <c r="P9" s="128"/>
      <c r="Q9" s="124"/>
      <c r="R9" s="30"/>
      <c r="S9" s="78" t="s">
        <v>21</v>
      </c>
      <c r="T9" s="122" t="s">
        <v>21</v>
      </c>
      <c r="U9" s="75" t="s">
        <v>21</v>
      </c>
    </row>
    <row r="10" spans="1:21" ht="15.75" customHeight="1">
      <c r="A10" s="23">
        <f>A9+1</f>
        <v>7</v>
      </c>
      <c r="B10" s="24" t="s">
        <v>28</v>
      </c>
      <c r="C10" s="25" t="s">
        <v>175</v>
      </c>
      <c r="D10" s="26">
        <v>131</v>
      </c>
      <c r="E10" s="76"/>
      <c r="F10" s="76"/>
      <c r="G10" s="76"/>
      <c r="H10" s="76"/>
      <c r="I10" s="76"/>
      <c r="J10" s="76"/>
      <c r="K10" s="76"/>
      <c r="L10" s="30"/>
      <c r="M10" s="78"/>
      <c r="N10" s="122">
        <f>SUM(E10:K10)/2</f>
        <v>0</v>
      </c>
      <c r="O10" s="122">
        <v>40</v>
      </c>
      <c r="P10" s="123">
        <v>2</v>
      </c>
      <c r="Q10" s="124"/>
      <c r="R10" s="30"/>
      <c r="S10" s="78" t="s">
        <v>21</v>
      </c>
      <c r="T10" s="122" t="s">
        <v>21</v>
      </c>
      <c r="U10" s="75" t="s">
        <v>21</v>
      </c>
    </row>
    <row r="11" spans="1:21" ht="15.75" customHeight="1">
      <c r="A11" s="23">
        <f>A10+1</f>
        <v>8</v>
      </c>
      <c r="B11" s="24" t="s">
        <v>144</v>
      </c>
      <c r="C11" s="25" t="s">
        <v>27</v>
      </c>
      <c r="D11" s="26"/>
      <c r="E11" s="76"/>
      <c r="F11" s="76"/>
      <c r="G11" s="76"/>
      <c r="H11" s="76"/>
      <c r="I11" s="76"/>
      <c r="J11" s="76"/>
      <c r="K11" s="76"/>
      <c r="L11" s="30"/>
      <c r="M11" s="78">
        <v>108.5</v>
      </c>
      <c r="N11" s="122"/>
      <c r="O11" s="127" t="s">
        <v>21</v>
      </c>
      <c r="P11" s="128"/>
      <c r="Q11" s="124"/>
      <c r="R11" s="30"/>
      <c r="S11" s="78" t="s">
        <v>21</v>
      </c>
      <c r="T11" s="122" t="s">
        <v>21</v>
      </c>
      <c r="U11" s="75" t="s">
        <v>21</v>
      </c>
    </row>
    <row r="12" spans="1:21" ht="15.75" customHeight="1">
      <c r="A12" s="23">
        <f>A11+1</f>
        <v>9</v>
      </c>
      <c r="B12" s="24" t="s">
        <v>30</v>
      </c>
      <c r="C12" s="25" t="s">
        <v>32</v>
      </c>
      <c r="D12" s="26"/>
      <c r="E12" s="76"/>
      <c r="F12" s="76"/>
      <c r="G12" s="76"/>
      <c r="H12" s="76"/>
      <c r="I12" s="76"/>
      <c r="J12" s="76"/>
      <c r="K12" s="76"/>
      <c r="L12" s="30"/>
      <c r="M12" s="78"/>
      <c r="N12" s="122">
        <f>SUM(E12:K12)/2</f>
        <v>0</v>
      </c>
      <c r="O12" s="122">
        <v>35</v>
      </c>
      <c r="P12" s="123">
        <v>1</v>
      </c>
      <c r="Q12" s="124"/>
      <c r="R12" s="78"/>
      <c r="S12" s="78" t="s">
        <v>21</v>
      </c>
      <c r="T12" s="122" t="s">
        <v>21</v>
      </c>
      <c r="U12" s="75" t="s">
        <v>21</v>
      </c>
    </row>
    <row r="13" spans="1:21" ht="15.75" customHeight="1">
      <c r="A13" s="23">
        <f>A12+1</f>
        <v>10</v>
      </c>
      <c r="B13" s="24" t="s">
        <v>30</v>
      </c>
      <c r="C13" s="25" t="s">
        <v>31</v>
      </c>
      <c r="D13" s="26">
        <v>91.16666666666667</v>
      </c>
      <c r="E13" s="76"/>
      <c r="F13" s="76">
        <v>100</v>
      </c>
      <c r="G13" s="76"/>
      <c r="H13" s="76">
        <v>86</v>
      </c>
      <c r="I13" s="76">
        <v>92</v>
      </c>
      <c r="J13" s="76">
        <v>94</v>
      </c>
      <c r="K13" s="76"/>
      <c r="L13" s="30" t="s">
        <v>260</v>
      </c>
      <c r="M13" s="78"/>
      <c r="N13" s="122"/>
      <c r="O13" s="122">
        <v>13</v>
      </c>
      <c r="P13" s="123">
        <v>6</v>
      </c>
      <c r="Q13" s="124"/>
      <c r="R13" s="78"/>
      <c r="S13" s="78">
        <v>12</v>
      </c>
      <c r="T13" s="122">
        <f>AVERAGE(E13:K13)</f>
        <v>93</v>
      </c>
      <c r="U13" s="75">
        <f>(T13-71)*0.7</f>
        <v>15.399999999999999</v>
      </c>
    </row>
    <row r="14" spans="1:21" ht="15.75" customHeight="1">
      <c r="A14" s="23">
        <f>A13+1</f>
        <v>11</v>
      </c>
      <c r="B14" s="24" t="s">
        <v>37</v>
      </c>
      <c r="C14" s="25" t="s">
        <v>38</v>
      </c>
      <c r="D14" s="26"/>
      <c r="E14" s="76"/>
      <c r="F14" s="76"/>
      <c r="G14" s="76"/>
      <c r="H14" s="76"/>
      <c r="I14" s="76"/>
      <c r="J14" s="76"/>
      <c r="K14" s="76"/>
      <c r="L14" s="30"/>
      <c r="M14" s="78"/>
      <c r="N14" s="122"/>
      <c r="O14" s="127" t="s">
        <v>21</v>
      </c>
      <c r="P14" s="128"/>
      <c r="Q14" s="124"/>
      <c r="R14" s="30"/>
      <c r="S14" s="78" t="s">
        <v>21</v>
      </c>
      <c r="T14" s="122" t="s">
        <v>21</v>
      </c>
      <c r="U14" s="75" t="s">
        <v>21</v>
      </c>
    </row>
    <row r="15" spans="1:21" ht="15.75" customHeight="1">
      <c r="A15" s="23">
        <f>A14+1</f>
        <v>12</v>
      </c>
      <c r="B15" s="24" t="s">
        <v>180</v>
      </c>
      <c r="C15" s="25" t="s">
        <v>32</v>
      </c>
      <c r="D15" s="26">
        <v>97</v>
      </c>
      <c r="E15" s="76">
        <v>95</v>
      </c>
      <c r="F15" s="76"/>
      <c r="G15" s="76">
        <v>102</v>
      </c>
      <c r="H15" s="76">
        <v>99</v>
      </c>
      <c r="I15" s="76"/>
      <c r="J15" s="76">
        <v>97</v>
      </c>
      <c r="K15" s="76">
        <v>100</v>
      </c>
      <c r="L15" s="30" t="s">
        <v>262</v>
      </c>
      <c r="M15" s="78"/>
      <c r="N15" s="122">
        <f>SUM(E15:K15)/2</f>
        <v>246.5</v>
      </c>
      <c r="O15" s="122">
        <v>14</v>
      </c>
      <c r="P15" s="123">
        <v>4</v>
      </c>
      <c r="Q15" s="124"/>
      <c r="R15" s="78"/>
      <c r="S15" s="78">
        <v>17</v>
      </c>
      <c r="T15" s="122">
        <f>AVERAGE(E15:K15)</f>
        <v>98.6</v>
      </c>
      <c r="U15" s="75">
        <f>(T15-71)*0.7</f>
        <v>19.319999999999993</v>
      </c>
    </row>
    <row r="16" spans="1:21" ht="15.75" customHeight="1">
      <c r="A16" s="23">
        <f>A15+1</f>
        <v>13</v>
      </c>
      <c r="B16" s="24" t="s">
        <v>246</v>
      </c>
      <c r="C16" s="25" t="s">
        <v>247</v>
      </c>
      <c r="D16" s="26">
        <v>99.4</v>
      </c>
      <c r="E16" s="76">
        <v>90</v>
      </c>
      <c r="F16" s="76">
        <v>97</v>
      </c>
      <c r="G16" s="76">
        <v>94</v>
      </c>
      <c r="H16" s="76">
        <v>88</v>
      </c>
      <c r="I16" s="76"/>
      <c r="J16" s="76">
        <v>98</v>
      </c>
      <c r="K16" s="76">
        <v>104</v>
      </c>
      <c r="L16" s="30" t="s">
        <v>257</v>
      </c>
      <c r="M16" s="78"/>
      <c r="N16" s="122"/>
      <c r="O16" s="122">
        <v>20</v>
      </c>
      <c r="P16" s="123"/>
      <c r="Q16" s="124"/>
      <c r="R16" s="78"/>
      <c r="S16" s="78">
        <v>13</v>
      </c>
      <c r="T16" s="122">
        <f>AVERAGE(E16:K16)</f>
        <v>95.16666666666667</v>
      </c>
      <c r="U16" s="75">
        <f>(T16-71)*0.7</f>
        <v>16.916666666666668</v>
      </c>
    </row>
    <row r="17" spans="1:21" ht="15.75" customHeight="1">
      <c r="A17" s="23">
        <f>A16+1</f>
        <v>14</v>
      </c>
      <c r="B17" s="24" t="s">
        <v>41</v>
      </c>
      <c r="C17" s="25" t="s">
        <v>42</v>
      </c>
      <c r="D17" s="26">
        <v>105.83333333333333</v>
      </c>
      <c r="E17" s="76">
        <v>111</v>
      </c>
      <c r="F17" s="76">
        <v>116</v>
      </c>
      <c r="G17" s="76">
        <v>116</v>
      </c>
      <c r="H17" s="76"/>
      <c r="I17" s="76">
        <v>108</v>
      </c>
      <c r="J17" s="76"/>
      <c r="K17" s="76">
        <v>110</v>
      </c>
      <c r="L17" s="30"/>
      <c r="M17" s="78">
        <f>SUM(E17:K17)/7</f>
        <v>80.14285714285714</v>
      </c>
      <c r="N17" s="122">
        <f>SUM(E17:K17)/4</f>
        <v>140.25</v>
      </c>
      <c r="O17" s="122">
        <v>32</v>
      </c>
      <c r="P17" s="128">
        <v>5</v>
      </c>
      <c r="Q17" s="124"/>
      <c r="R17" s="78"/>
      <c r="S17" s="78">
        <v>34.83333333333333</v>
      </c>
      <c r="T17" s="122">
        <f>AVERAGE(E17:K17)</f>
        <v>112.2</v>
      </c>
      <c r="U17" s="75">
        <v>40</v>
      </c>
    </row>
    <row r="18" spans="1:21" ht="15.75" customHeight="1">
      <c r="A18" s="23">
        <f>A17+1</f>
        <v>15</v>
      </c>
      <c r="B18" s="24" t="s">
        <v>217</v>
      </c>
      <c r="C18" s="25" t="s">
        <v>218</v>
      </c>
      <c r="D18" s="26"/>
      <c r="E18" s="76"/>
      <c r="F18" s="76"/>
      <c r="G18" s="76"/>
      <c r="H18" s="76"/>
      <c r="I18" s="76"/>
      <c r="J18" s="76"/>
      <c r="K18" s="76"/>
      <c r="L18" s="30"/>
      <c r="M18" s="78"/>
      <c r="N18" s="122"/>
      <c r="O18" s="122" t="s">
        <v>21</v>
      </c>
      <c r="P18" s="123">
        <v>1</v>
      </c>
      <c r="Q18" s="124"/>
      <c r="R18" s="30"/>
      <c r="S18" s="78" t="s">
        <v>21</v>
      </c>
      <c r="T18" s="122" t="s">
        <v>21</v>
      </c>
      <c r="U18" s="75" t="s">
        <v>21</v>
      </c>
    </row>
    <row r="19" spans="1:21" ht="15.75" customHeight="1">
      <c r="A19" s="23">
        <f>A18+1</f>
        <v>16</v>
      </c>
      <c r="B19" s="24" t="s">
        <v>266</v>
      </c>
      <c r="C19" s="25" t="s">
        <v>23</v>
      </c>
      <c r="D19" s="26"/>
      <c r="E19" s="76"/>
      <c r="F19" s="76"/>
      <c r="G19" s="76"/>
      <c r="H19" s="76"/>
      <c r="I19" s="76">
        <v>124</v>
      </c>
      <c r="J19" s="76"/>
      <c r="K19" s="76"/>
      <c r="L19" s="30"/>
      <c r="M19" s="78"/>
      <c r="N19" s="122"/>
      <c r="O19" s="122"/>
      <c r="P19" s="123"/>
      <c r="Q19" s="124"/>
      <c r="R19" s="30"/>
      <c r="S19" s="78">
        <v>40</v>
      </c>
      <c r="T19" s="122">
        <f>AVERAGE(E19:K19)</f>
        <v>124</v>
      </c>
      <c r="U19" s="75" t="s">
        <v>21</v>
      </c>
    </row>
    <row r="20" spans="1:21" ht="15.75" customHeight="1">
      <c r="A20" s="23">
        <f>A19+1</f>
        <v>17</v>
      </c>
      <c r="B20" s="24" t="s">
        <v>43</v>
      </c>
      <c r="C20" s="25" t="s">
        <v>44</v>
      </c>
      <c r="D20" s="26"/>
      <c r="E20" s="76"/>
      <c r="F20" s="76"/>
      <c r="G20" s="76"/>
      <c r="H20" s="76"/>
      <c r="I20" s="76"/>
      <c r="J20" s="76"/>
      <c r="K20" s="76"/>
      <c r="L20" s="30"/>
      <c r="M20" s="78"/>
      <c r="N20" s="122"/>
      <c r="O20" s="122" t="s">
        <v>21</v>
      </c>
      <c r="P20" s="123">
        <v>1</v>
      </c>
      <c r="Q20" s="124"/>
      <c r="R20" s="30"/>
      <c r="S20" s="78" t="s">
        <v>21</v>
      </c>
      <c r="T20" s="122" t="s">
        <v>21</v>
      </c>
      <c r="U20" s="75" t="s">
        <v>21</v>
      </c>
    </row>
    <row r="21" spans="1:21" ht="15.75" customHeight="1">
      <c r="A21" s="23">
        <f>A20+1</f>
        <v>18</v>
      </c>
      <c r="B21" s="24" t="s">
        <v>183</v>
      </c>
      <c r="C21" s="25" t="s">
        <v>184</v>
      </c>
      <c r="D21" s="26"/>
      <c r="E21" s="76"/>
      <c r="F21" s="76"/>
      <c r="G21" s="76"/>
      <c r="H21" s="76"/>
      <c r="I21" s="76"/>
      <c r="J21" s="76"/>
      <c r="K21" s="76"/>
      <c r="L21" s="30"/>
      <c r="M21" s="78"/>
      <c r="N21" s="122">
        <f>SUM(E21:K21)</f>
        <v>0</v>
      </c>
      <c r="O21" s="127" t="s">
        <v>21</v>
      </c>
      <c r="P21" s="128"/>
      <c r="Q21" s="124"/>
      <c r="R21" s="30"/>
      <c r="S21" s="78" t="s">
        <v>21</v>
      </c>
      <c r="T21" s="122" t="s">
        <v>21</v>
      </c>
      <c r="U21" s="75" t="s">
        <v>21</v>
      </c>
    </row>
    <row r="22" spans="1:21" ht="15.75" customHeight="1">
      <c r="A22" s="23">
        <f>A21+1</f>
        <v>19</v>
      </c>
      <c r="B22" s="24" t="s">
        <v>49</v>
      </c>
      <c r="C22" s="25" t="s">
        <v>38</v>
      </c>
      <c r="D22" s="26"/>
      <c r="E22" s="76"/>
      <c r="F22" s="76"/>
      <c r="G22" s="76"/>
      <c r="H22" s="76"/>
      <c r="I22" s="76"/>
      <c r="J22" s="76"/>
      <c r="K22" s="76"/>
      <c r="L22" s="30"/>
      <c r="M22" s="78"/>
      <c r="N22" s="122">
        <f>SUM(E22:K22)</f>
        <v>0</v>
      </c>
      <c r="O22" s="127" t="s">
        <v>21</v>
      </c>
      <c r="P22" s="128"/>
      <c r="Q22" s="124"/>
      <c r="R22" s="30"/>
      <c r="S22" s="78" t="s">
        <v>21</v>
      </c>
      <c r="T22" s="122" t="s">
        <v>21</v>
      </c>
      <c r="U22" s="75" t="s">
        <v>21</v>
      </c>
    </row>
    <row r="23" spans="1:21" ht="15.75" customHeight="1">
      <c r="A23" s="23">
        <f>A22+1</f>
        <v>20</v>
      </c>
      <c r="B23" s="24" t="s">
        <v>185</v>
      </c>
      <c r="C23" s="25" t="s">
        <v>175</v>
      </c>
      <c r="D23" s="26"/>
      <c r="E23" s="76"/>
      <c r="F23" s="76"/>
      <c r="G23" s="76"/>
      <c r="H23" s="76"/>
      <c r="I23" s="76"/>
      <c r="J23" s="76"/>
      <c r="K23" s="76"/>
      <c r="L23" s="30"/>
      <c r="M23" s="78"/>
      <c r="N23" s="122">
        <f>SUM(E23:K23)</f>
        <v>0</v>
      </c>
      <c r="O23" s="127" t="s">
        <v>21</v>
      </c>
      <c r="P23" s="128">
        <v>1</v>
      </c>
      <c r="Q23" s="124"/>
      <c r="R23" s="30"/>
      <c r="S23" s="78" t="s">
        <v>21</v>
      </c>
      <c r="T23" s="122" t="s">
        <v>21</v>
      </c>
      <c r="U23" s="75" t="s">
        <v>21</v>
      </c>
    </row>
    <row r="24" spans="1:21" ht="15.75" customHeight="1">
      <c r="A24" s="23">
        <f>A23+1</f>
        <v>21</v>
      </c>
      <c r="B24" s="24" t="s">
        <v>248</v>
      </c>
      <c r="C24" s="25" t="s">
        <v>31</v>
      </c>
      <c r="D24" s="26">
        <v>120</v>
      </c>
      <c r="E24" s="76"/>
      <c r="F24" s="76"/>
      <c r="G24" s="76"/>
      <c r="H24" s="76"/>
      <c r="I24" s="76"/>
      <c r="J24" s="76"/>
      <c r="K24" s="76"/>
      <c r="L24" s="30"/>
      <c r="M24" s="78"/>
      <c r="N24" s="122"/>
      <c r="O24" s="127">
        <v>40</v>
      </c>
      <c r="P24" s="128"/>
      <c r="Q24" s="124"/>
      <c r="R24" s="30"/>
      <c r="S24" s="78" t="s">
        <v>21</v>
      </c>
      <c r="T24" s="122" t="s">
        <v>21</v>
      </c>
      <c r="U24" s="75" t="s">
        <v>21</v>
      </c>
    </row>
    <row r="25" spans="1:21" ht="15.75" customHeight="1">
      <c r="A25" s="23">
        <f>A24+1</f>
        <v>22</v>
      </c>
      <c r="B25" s="24" t="s">
        <v>186</v>
      </c>
      <c r="C25" s="25" t="s">
        <v>25</v>
      </c>
      <c r="D25" s="26">
        <v>92</v>
      </c>
      <c r="E25" s="76"/>
      <c r="F25" s="76"/>
      <c r="G25" s="76"/>
      <c r="H25" s="76"/>
      <c r="I25" s="76"/>
      <c r="J25" s="76"/>
      <c r="K25" s="76"/>
      <c r="L25" s="30"/>
      <c r="M25" s="78"/>
      <c r="N25" s="122">
        <f>SUM(E25:K25)</f>
        <v>0</v>
      </c>
      <c r="O25" s="122">
        <v>11.025</v>
      </c>
      <c r="P25" s="128">
        <v>4</v>
      </c>
      <c r="Q25" s="124"/>
      <c r="R25" s="78"/>
      <c r="S25" s="78" t="s">
        <v>21</v>
      </c>
      <c r="T25" s="122" t="s">
        <v>21</v>
      </c>
      <c r="U25" s="75" t="s">
        <v>21</v>
      </c>
    </row>
    <row r="26" spans="1:21" ht="15.75" customHeight="1">
      <c r="A26" s="23">
        <f>A25+1</f>
        <v>23</v>
      </c>
      <c r="B26" s="24" t="s">
        <v>57</v>
      </c>
      <c r="C26" s="25" t="s">
        <v>220</v>
      </c>
      <c r="D26" s="26">
        <v>84.5</v>
      </c>
      <c r="E26" s="76"/>
      <c r="F26" s="76"/>
      <c r="G26" s="76">
        <v>87</v>
      </c>
      <c r="H26" s="76"/>
      <c r="I26" s="76"/>
      <c r="J26" s="76"/>
      <c r="K26" s="76">
        <v>92</v>
      </c>
      <c r="L26" s="30"/>
      <c r="M26" s="78">
        <f>SUM(E26:K26)/8</f>
        <v>22.375</v>
      </c>
      <c r="N26" s="122"/>
      <c r="O26" s="127">
        <v>8</v>
      </c>
      <c r="P26" s="128">
        <v>1</v>
      </c>
      <c r="Q26" s="124"/>
      <c r="R26" s="30"/>
      <c r="S26" s="78">
        <v>14</v>
      </c>
      <c r="T26" s="122">
        <f>AVERAGE(E26:K26)</f>
        <v>89.5</v>
      </c>
      <c r="U26" s="75" t="s">
        <v>21</v>
      </c>
    </row>
    <row r="27" spans="1:21" ht="15.75" customHeight="1">
      <c r="A27" s="23">
        <f>A26+1</f>
        <v>24</v>
      </c>
      <c r="B27" s="24" t="s">
        <v>249</v>
      </c>
      <c r="C27" s="25" t="s">
        <v>31</v>
      </c>
      <c r="D27" s="26">
        <v>119.5</v>
      </c>
      <c r="E27" s="76"/>
      <c r="F27" s="76"/>
      <c r="G27" s="76"/>
      <c r="H27" s="76"/>
      <c r="I27" s="76"/>
      <c r="J27" s="76"/>
      <c r="K27" s="76"/>
      <c r="L27" s="30"/>
      <c r="M27" s="78"/>
      <c r="N27" s="122"/>
      <c r="O27" s="127">
        <v>39</v>
      </c>
      <c r="P27" s="128"/>
      <c r="Q27" s="124"/>
      <c r="R27" s="30"/>
      <c r="S27" s="78">
        <v>40</v>
      </c>
      <c r="T27" s="122" t="s">
        <v>21</v>
      </c>
      <c r="U27" s="75" t="s">
        <v>21</v>
      </c>
    </row>
    <row r="28" spans="1:21" ht="15.75" customHeight="1">
      <c r="A28" s="23">
        <f>A27+1</f>
        <v>25</v>
      </c>
      <c r="B28" s="24" t="s">
        <v>250</v>
      </c>
      <c r="C28" s="25" t="s">
        <v>31</v>
      </c>
      <c r="D28" s="26">
        <v>110</v>
      </c>
      <c r="E28" s="76"/>
      <c r="F28" s="76"/>
      <c r="G28" s="76"/>
      <c r="H28" s="76"/>
      <c r="I28" s="76"/>
      <c r="J28" s="76"/>
      <c r="K28" s="76"/>
      <c r="L28" s="30"/>
      <c r="M28" s="78"/>
      <c r="N28" s="122"/>
      <c r="O28" s="127">
        <v>33</v>
      </c>
      <c r="P28" s="128"/>
      <c r="Q28" s="124"/>
      <c r="R28" s="30"/>
      <c r="S28" s="78" t="s">
        <v>21</v>
      </c>
      <c r="T28" s="122" t="s">
        <v>21</v>
      </c>
      <c r="U28" s="75" t="s">
        <v>21</v>
      </c>
    </row>
    <row r="29" spans="1:21" ht="15.75" customHeight="1">
      <c r="A29" s="23">
        <f>A28+1</f>
        <v>26</v>
      </c>
      <c r="B29" s="24" t="s">
        <v>65</v>
      </c>
      <c r="C29" s="25" t="s">
        <v>62</v>
      </c>
      <c r="D29" s="26"/>
      <c r="E29" s="76"/>
      <c r="F29" s="76"/>
      <c r="G29" s="76"/>
      <c r="H29" s="76"/>
      <c r="I29" s="76"/>
      <c r="J29" s="76"/>
      <c r="K29" s="76"/>
      <c r="L29" s="30"/>
      <c r="M29" s="78"/>
      <c r="N29" s="122"/>
      <c r="O29" s="127" t="s">
        <v>21</v>
      </c>
      <c r="P29" s="128">
        <v>1</v>
      </c>
      <c r="Q29" s="124"/>
      <c r="R29" s="30"/>
      <c r="S29" s="78" t="s">
        <v>21</v>
      </c>
      <c r="T29" s="122" t="s">
        <v>21</v>
      </c>
      <c r="U29" s="75" t="s">
        <v>21</v>
      </c>
    </row>
    <row r="30" spans="1:21" ht="15.75" customHeight="1">
      <c r="A30" s="23">
        <f>A29+1</f>
        <v>27</v>
      </c>
      <c r="B30" s="24" t="s">
        <v>267</v>
      </c>
      <c r="C30" s="25" t="s">
        <v>197</v>
      </c>
      <c r="D30" s="26"/>
      <c r="E30" s="76">
        <v>97</v>
      </c>
      <c r="F30" s="76"/>
      <c r="G30" s="76"/>
      <c r="H30" s="76"/>
      <c r="I30" s="76"/>
      <c r="J30" s="76"/>
      <c r="K30" s="76"/>
      <c r="L30" s="30"/>
      <c r="M30" s="78"/>
      <c r="N30" s="122"/>
      <c r="O30" s="127"/>
      <c r="P30" s="128"/>
      <c r="Q30" s="124"/>
      <c r="R30" s="30"/>
      <c r="S30" s="78">
        <v>22</v>
      </c>
      <c r="T30" s="122">
        <f>AVERAGE(E30:K30)</f>
        <v>97</v>
      </c>
      <c r="U30" s="75" t="s">
        <v>21</v>
      </c>
    </row>
    <row r="31" spans="1:21" ht="15.75" customHeight="1">
      <c r="A31" s="23">
        <f>A30+1</f>
        <v>28</v>
      </c>
      <c r="B31" s="24" t="s">
        <v>67</v>
      </c>
      <c r="C31" s="25" t="s">
        <v>68</v>
      </c>
      <c r="D31" s="26">
        <v>94</v>
      </c>
      <c r="E31" s="76">
        <v>99</v>
      </c>
      <c r="F31" s="76"/>
      <c r="G31" s="76"/>
      <c r="H31" s="76">
        <v>92</v>
      </c>
      <c r="I31" s="76">
        <v>91</v>
      </c>
      <c r="J31" s="76"/>
      <c r="K31" s="76"/>
      <c r="L31" s="30"/>
      <c r="M31" s="78">
        <v>92</v>
      </c>
      <c r="N31" s="122">
        <f>SUM(E31:K31)/5</f>
        <v>56.4</v>
      </c>
      <c r="O31" s="122">
        <v>14</v>
      </c>
      <c r="P31" s="123">
        <v>6</v>
      </c>
      <c r="Q31" s="124"/>
      <c r="R31" s="78"/>
      <c r="S31" s="78">
        <v>17</v>
      </c>
      <c r="T31" s="122">
        <f>AVERAGE(E31:K31)</f>
        <v>94</v>
      </c>
      <c r="U31" s="75">
        <f>T31-71</f>
        <v>23</v>
      </c>
    </row>
    <row r="32" spans="1:21" ht="15.75" customHeight="1">
      <c r="A32" s="23">
        <f>A31+1</f>
        <v>29</v>
      </c>
      <c r="B32" s="24" t="s">
        <v>67</v>
      </c>
      <c r="C32" s="25" t="s">
        <v>25</v>
      </c>
      <c r="D32" s="26">
        <v>77.4</v>
      </c>
      <c r="E32" s="76">
        <v>76</v>
      </c>
      <c r="F32" s="76">
        <v>89</v>
      </c>
      <c r="G32" s="76"/>
      <c r="H32" s="76"/>
      <c r="I32" s="76">
        <v>79</v>
      </c>
      <c r="J32" s="76">
        <v>87</v>
      </c>
      <c r="K32" s="76">
        <v>94</v>
      </c>
      <c r="L32" s="30"/>
      <c r="M32" s="78">
        <f>SUM(E32:K32)/7</f>
        <v>60.714285714285715</v>
      </c>
      <c r="N32" s="122">
        <f>SUM(E32:K32)/5</f>
        <v>85</v>
      </c>
      <c r="O32" s="122">
        <v>3</v>
      </c>
      <c r="P32" s="123">
        <v>4</v>
      </c>
      <c r="Q32" s="124"/>
      <c r="R32" s="78"/>
      <c r="S32" s="78">
        <v>5</v>
      </c>
      <c r="T32" s="122">
        <f>AVERAGE(E32:K32)</f>
        <v>85</v>
      </c>
      <c r="U32" s="75">
        <f>T32-71</f>
        <v>14</v>
      </c>
    </row>
    <row r="33" spans="1:21" ht="15.75" customHeight="1">
      <c r="A33" s="23">
        <f>A32+1</f>
        <v>30</v>
      </c>
      <c r="B33" s="24" t="s">
        <v>221</v>
      </c>
      <c r="C33" s="25" t="s">
        <v>25</v>
      </c>
      <c r="D33" s="26"/>
      <c r="E33" s="76"/>
      <c r="F33" s="76"/>
      <c r="G33" s="76"/>
      <c r="H33" s="76"/>
      <c r="I33" s="76"/>
      <c r="J33" s="76"/>
      <c r="K33" s="76"/>
      <c r="L33" s="30"/>
      <c r="M33" s="78"/>
      <c r="N33" s="122"/>
      <c r="O33" s="122">
        <v>40</v>
      </c>
      <c r="P33" s="123">
        <v>3</v>
      </c>
      <c r="Q33" s="124"/>
      <c r="R33" s="78"/>
      <c r="S33" s="78" t="s">
        <v>21</v>
      </c>
      <c r="T33" s="122" t="s">
        <v>21</v>
      </c>
      <c r="U33" s="75" t="s">
        <v>21</v>
      </c>
    </row>
    <row r="34" spans="1:21" ht="15.75" customHeight="1">
      <c r="A34" s="23">
        <f>A33+1</f>
        <v>31</v>
      </c>
      <c r="B34" s="24" t="s">
        <v>187</v>
      </c>
      <c r="C34" s="25" t="s">
        <v>188</v>
      </c>
      <c r="D34" s="26">
        <v>90.66666666666667</v>
      </c>
      <c r="E34" s="76">
        <v>86</v>
      </c>
      <c r="F34" s="76"/>
      <c r="G34" s="76"/>
      <c r="H34" s="76"/>
      <c r="I34" s="76"/>
      <c r="J34" s="76"/>
      <c r="K34" s="76"/>
      <c r="L34" s="30"/>
      <c r="M34" s="78"/>
      <c r="N34" s="122">
        <f>SUM(E34:K34)/5</f>
        <v>17.2</v>
      </c>
      <c r="O34" s="122">
        <v>8</v>
      </c>
      <c r="P34" s="123">
        <v>3</v>
      </c>
      <c r="Q34" s="124"/>
      <c r="R34" s="78"/>
      <c r="S34" s="78">
        <v>13.76666666666667</v>
      </c>
      <c r="T34" s="122">
        <f>AVERAGE(E34:K34)</f>
        <v>86</v>
      </c>
      <c r="U34" s="75" t="s">
        <v>21</v>
      </c>
    </row>
    <row r="35" spans="1:21" ht="15.75" customHeight="1">
      <c r="A35" s="23">
        <f>A34+1</f>
        <v>32</v>
      </c>
      <c r="B35" s="24" t="s">
        <v>70</v>
      </c>
      <c r="C35" s="25" t="s">
        <v>31</v>
      </c>
      <c r="D35" s="26"/>
      <c r="E35" s="76"/>
      <c r="F35" s="76"/>
      <c r="G35" s="76"/>
      <c r="H35" s="76"/>
      <c r="I35" s="76"/>
      <c r="J35" s="76"/>
      <c r="K35" s="76"/>
      <c r="L35" s="30"/>
      <c r="M35" s="78">
        <f>SUM(E35:K35)/2</f>
        <v>0</v>
      </c>
      <c r="N35" s="122"/>
      <c r="O35" s="127" t="s">
        <v>21</v>
      </c>
      <c r="P35" s="128"/>
      <c r="Q35" s="124"/>
      <c r="R35" s="30"/>
      <c r="S35" s="78" t="s">
        <v>21</v>
      </c>
      <c r="T35" s="122" t="s">
        <v>21</v>
      </c>
      <c r="U35" s="75" t="s">
        <v>21</v>
      </c>
    </row>
    <row r="36" spans="1:21" ht="15.75" customHeight="1">
      <c r="A36" s="23">
        <f>A35+1</f>
        <v>33</v>
      </c>
      <c r="B36" s="24" t="s">
        <v>74</v>
      </c>
      <c r="C36" s="25" t="s">
        <v>75</v>
      </c>
      <c r="D36" s="26">
        <v>95</v>
      </c>
      <c r="E36" s="76">
        <v>102</v>
      </c>
      <c r="F36" s="76"/>
      <c r="G36" s="76">
        <v>96</v>
      </c>
      <c r="H36" s="76">
        <v>90</v>
      </c>
      <c r="I36" s="76">
        <v>92</v>
      </c>
      <c r="J36" s="76"/>
      <c r="K36" s="76">
        <v>98</v>
      </c>
      <c r="L36" s="30"/>
      <c r="M36" s="78">
        <v>97.5</v>
      </c>
      <c r="N36" s="122">
        <f>SUM(E36:K36)/2</f>
        <v>239</v>
      </c>
      <c r="O36" s="127">
        <v>19</v>
      </c>
      <c r="P36" s="128">
        <v>2</v>
      </c>
      <c r="Q36" s="124"/>
      <c r="R36" s="30"/>
      <c r="S36" s="78">
        <v>20</v>
      </c>
      <c r="T36" s="122">
        <f>AVERAGE(E36:K36)</f>
        <v>95.6</v>
      </c>
      <c r="U36" s="75">
        <f>T36-71</f>
        <v>24.599999999999994</v>
      </c>
    </row>
    <row r="37" spans="1:21" ht="15.75" customHeight="1">
      <c r="A37" s="23">
        <f>A36+1</f>
        <v>34</v>
      </c>
      <c r="B37" s="24" t="s">
        <v>78</v>
      </c>
      <c r="C37" s="25" t="s">
        <v>79</v>
      </c>
      <c r="D37" s="26"/>
      <c r="E37" s="76"/>
      <c r="F37" s="76"/>
      <c r="G37" s="76">
        <v>101</v>
      </c>
      <c r="H37" s="76"/>
      <c r="I37" s="76"/>
      <c r="J37" s="76"/>
      <c r="K37" s="76"/>
      <c r="L37" s="30"/>
      <c r="M37" s="78"/>
      <c r="N37" s="122"/>
      <c r="O37" s="127" t="s">
        <v>21</v>
      </c>
      <c r="P37" s="128">
        <v>1</v>
      </c>
      <c r="Q37" s="124"/>
      <c r="R37" s="30"/>
      <c r="S37" s="78">
        <v>24</v>
      </c>
      <c r="T37" s="122">
        <f>AVERAGE(E37:K37)</f>
        <v>101</v>
      </c>
      <c r="U37" s="75" t="s">
        <v>21</v>
      </c>
    </row>
    <row r="38" spans="1:21" ht="15.75" customHeight="1">
      <c r="A38" s="23">
        <f>A37+1</f>
        <v>35</v>
      </c>
      <c r="B38" s="24" t="s">
        <v>81</v>
      </c>
      <c r="C38" s="25" t="s">
        <v>82</v>
      </c>
      <c r="D38" s="26"/>
      <c r="E38" s="76"/>
      <c r="F38" s="76"/>
      <c r="G38" s="76"/>
      <c r="H38" s="76"/>
      <c r="I38" s="76"/>
      <c r="J38" s="76"/>
      <c r="K38" s="76"/>
      <c r="L38" s="30"/>
      <c r="M38" s="78">
        <v>93</v>
      </c>
      <c r="N38" s="122"/>
      <c r="O38" s="127" t="s">
        <v>21</v>
      </c>
      <c r="P38" s="128">
        <v>1</v>
      </c>
      <c r="Q38" s="124"/>
      <c r="R38" s="30"/>
      <c r="S38" s="78" t="s">
        <v>21</v>
      </c>
      <c r="T38" s="122" t="s">
        <v>21</v>
      </c>
      <c r="U38" s="75" t="s">
        <v>21</v>
      </c>
    </row>
    <row r="39" spans="1:21" ht="15.75" customHeight="1">
      <c r="A39" s="23">
        <f>A38+1</f>
        <v>36</v>
      </c>
      <c r="B39" s="24" t="s">
        <v>83</v>
      </c>
      <c r="C39" s="25" t="s">
        <v>84</v>
      </c>
      <c r="D39" s="26">
        <v>112.5</v>
      </c>
      <c r="E39" s="76"/>
      <c r="F39" s="76"/>
      <c r="G39" s="76"/>
      <c r="H39" s="76"/>
      <c r="I39" s="76"/>
      <c r="J39" s="76"/>
      <c r="K39" s="76"/>
      <c r="L39" s="30"/>
      <c r="M39" s="78">
        <v>110</v>
      </c>
      <c r="N39" s="122">
        <f>SUM(E39:K39)/2</f>
        <v>0</v>
      </c>
      <c r="O39" s="127">
        <v>31</v>
      </c>
      <c r="P39" s="128"/>
      <c r="Q39" s="124"/>
      <c r="R39" s="30"/>
      <c r="S39" s="78">
        <v>40</v>
      </c>
      <c r="T39" s="122" t="s">
        <v>21</v>
      </c>
      <c r="U39" s="75" t="s">
        <v>21</v>
      </c>
    </row>
    <row r="40" spans="1:21" ht="15.75" customHeight="1">
      <c r="A40" s="23">
        <f>A39+1</f>
        <v>37</v>
      </c>
      <c r="B40" s="24" t="s">
        <v>251</v>
      </c>
      <c r="C40" s="25" t="s">
        <v>44</v>
      </c>
      <c r="D40" s="26">
        <v>102</v>
      </c>
      <c r="E40" s="76">
        <v>110</v>
      </c>
      <c r="F40" s="76">
        <v>112</v>
      </c>
      <c r="G40" s="76">
        <v>113</v>
      </c>
      <c r="H40" s="76"/>
      <c r="I40" s="76">
        <v>109</v>
      </c>
      <c r="J40" s="76"/>
      <c r="K40" s="76"/>
      <c r="L40" s="30"/>
      <c r="M40" s="78"/>
      <c r="N40" s="122"/>
      <c r="O40" s="127">
        <v>27</v>
      </c>
      <c r="P40" s="128"/>
      <c r="Q40" s="124"/>
      <c r="R40" s="30"/>
      <c r="S40" s="78">
        <v>37</v>
      </c>
      <c r="T40" s="122">
        <f>AVERAGE(E40:K40)</f>
        <v>111</v>
      </c>
      <c r="U40" s="75">
        <f>T40-71</f>
        <v>40</v>
      </c>
    </row>
    <row r="41" spans="1:21" ht="15.75" customHeight="1">
      <c r="A41" s="23">
        <f>A40+1</f>
        <v>38</v>
      </c>
      <c r="B41" s="24" t="s">
        <v>225</v>
      </c>
      <c r="C41" s="25" t="s">
        <v>147</v>
      </c>
      <c r="D41" s="26"/>
      <c r="E41" s="76"/>
      <c r="F41" s="76"/>
      <c r="G41" s="76"/>
      <c r="H41" s="76"/>
      <c r="I41" s="76"/>
      <c r="J41" s="76"/>
      <c r="K41" s="76"/>
      <c r="L41" s="30"/>
      <c r="M41" s="78"/>
      <c r="N41" s="122"/>
      <c r="O41" s="122">
        <v>32</v>
      </c>
      <c r="P41" s="123">
        <v>1</v>
      </c>
      <c r="Q41" s="124"/>
      <c r="R41" s="78"/>
      <c r="S41" s="78" t="s">
        <v>21</v>
      </c>
      <c r="T41" s="122" t="s">
        <v>21</v>
      </c>
      <c r="U41" s="75" t="s">
        <v>21</v>
      </c>
    </row>
    <row r="42" spans="1:21" ht="15.75" customHeight="1">
      <c r="A42" s="23">
        <f>A41+1</f>
        <v>39</v>
      </c>
      <c r="B42" s="24" t="s">
        <v>252</v>
      </c>
      <c r="C42" s="25" t="s">
        <v>27</v>
      </c>
      <c r="D42" s="26">
        <v>93.5</v>
      </c>
      <c r="E42" s="76"/>
      <c r="F42" s="76"/>
      <c r="G42" s="76"/>
      <c r="H42" s="76"/>
      <c r="I42" s="76"/>
      <c r="J42" s="76"/>
      <c r="K42" s="76"/>
      <c r="L42" s="30"/>
      <c r="M42" s="78"/>
      <c r="N42" s="122"/>
      <c r="O42" s="122">
        <v>20</v>
      </c>
      <c r="P42" s="123"/>
      <c r="Q42" s="124"/>
      <c r="R42" s="78"/>
      <c r="S42" s="78" t="s">
        <v>21</v>
      </c>
      <c r="T42" s="122" t="s">
        <v>21</v>
      </c>
      <c r="U42" s="75" t="s">
        <v>21</v>
      </c>
    </row>
    <row r="43" spans="1:21" ht="15.75" customHeight="1">
      <c r="A43" s="23">
        <f>A42+1</f>
        <v>40</v>
      </c>
      <c r="B43" s="24" t="s">
        <v>87</v>
      </c>
      <c r="C43" s="25" t="s">
        <v>106</v>
      </c>
      <c r="D43" s="26">
        <v>84</v>
      </c>
      <c r="E43" s="76">
        <v>90</v>
      </c>
      <c r="F43" s="76"/>
      <c r="G43" s="76"/>
      <c r="H43" s="76"/>
      <c r="I43" s="76"/>
      <c r="J43" s="76"/>
      <c r="K43" s="76"/>
      <c r="L43" s="30"/>
      <c r="M43" s="78"/>
      <c r="N43" s="122"/>
      <c r="O43" s="122" t="s">
        <v>21</v>
      </c>
      <c r="P43" s="123">
        <v>2</v>
      </c>
      <c r="Q43" s="124"/>
      <c r="R43" s="30"/>
      <c r="S43" s="78">
        <v>16</v>
      </c>
      <c r="T43" s="122">
        <f>AVERAGE(E43:K43)</f>
        <v>90</v>
      </c>
      <c r="U43" s="75" t="s">
        <v>21</v>
      </c>
    </row>
    <row r="44" spans="1:21" ht="15.75" customHeight="1">
      <c r="A44" s="23">
        <f>A43+1</f>
        <v>41</v>
      </c>
      <c r="B44" s="24" t="s">
        <v>253</v>
      </c>
      <c r="C44" s="25" t="s">
        <v>31</v>
      </c>
      <c r="D44" s="26">
        <v>107</v>
      </c>
      <c r="E44" s="76"/>
      <c r="F44" s="76"/>
      <c r="G44" s="76"/>
      <c r="H44" s="76"/>
      <c r="I44" s="76"/>
      <c r="J44" s="76"/>
      <c r="K44" s="76"/>
      <c r="L44" s="30"/>
      <c r="M44" s="78"/>
      <c r="N44" s="122"/>
      <c r="O44" s="122">
        <v>31</v>
      </c>
      <c r="P44" s="123"/>
      <c r="Q44" s="124"/>
      <c r="R44" s="30"/>
      <c r="S44" s="78" t="s">
        <v>21</v>
      </c>
      <c r="T44" s="122" t="s">
        <v>21</v>
      </c>
      <c r="U44" s="75" t="s">
        <v>21</v>
      </c>
    </row>
    <row r="45" spans="1:21" ht="15.75" customHeight="1">
      <c r="A45" s="23">
        <f>A44+1</f>
        <v>42</v>
      </c>
      <c r="B45" s="24" t="s">
        <v>148</v>
      </c>
      <c r="C45" s="25" t="s">
        <v>62</v>
      </c>
      <c r="D45" s="26"/>
      <c r="E45" s="76"/>
      <c r="F45" s="76"/>
      <c r="G45" s="76"/>
      <c r="H45" s="76"/>
      <c r="I45" s="76"/>
      <c r="J45" s="76"/>
      <c r="K45" s="76"/>
      <c r="L45" s="30"/>
      <c r="M45" s="78">
        <v>114</v>
      </c>
      <c r="N45" s="122">
        <f>SUM(E45:K45)/2</f>
        <v>0</v>
      </c>
      <c r="O45" s="122" t="s">
        <v>21</v>
      </c>
      <c r="P45" s="128"/>
      <c r="Q45" s="124"/>
      <c r="R45" s="30"/>
      <c r="S45" s="78" t="s">
        <v>21</v>
      </c>
      <c r="T45" s="122" t="s">
        <v>21</v>
      </c>
      <c r="U45" s="75" t="s">
        <v>21</v>
      </c>
    </row>
    <row r="46" spans="1:21" ht="15.75" customHeight="1">
      <c r="A46" s="23">
        <f>A45+1</f>
        <v>43</v>
      </c>
      <c r="B46" s="24" t="s">
        <v>149</v>
      </c>
      <c r="C46" s="25" t="s">
        <v>23</v>
      </c>
      <c r="D46" s="26"/>
      <c r="E46" s="76"/>
      <c r="F46" s="76"/>
      <c r="G46" s="76"/>
      <c r="H46" s="76"/>
      <c r="I46" s="76"/>
      <c r="J46" s="76"/>
      <c r="K46" s="76"/>
      <c r="L46" s="30"/>
      <c r="M46" s="78">
        <f>SUM(E46:K46)/3</f>
        <v>0</v>
      </c>
      <c r="N46" s="122"/>
      <c r="O46" s="122" t="s">
        <v>21</v>
      </c>
      <c r="P46" s="128"/>
      <c r="Q46" s="124"/>
      <c r="R46" s="30"/>
      <c r="S46" s="78" t="s">
        <v>21</v>
      </c>
      <c r="T46" s="122" t="s">
        <v>21</v>
      </c>
      <c r="U46" s="75" t="s">
        <v>21</v>
      </c>
    </row>
    <row r="47" spans="1:21" ht="15.75" customHeight="1">
      <c r="A47" s="23">
        <f>A46+1</f>
        <v>44</v>
      </c>
      <c r="B47" s="24" t="s">
        <v>254</v>
      </c>
      <c r="C47" s="25" t="s">
        <v>147</v>
      </c>
      <c r="D47" s="26">
        <v>99</v>
      </c>
      <c r="E47" s="76">
        <v>100</v>
      </c>
      <c r="F47" s="76"/>
      <c r="G47" s="76">
        <v>99</v>
      </c>
      <c r="H47" s="76">
        <v>89</v>
      </c>
      <c r="I47" s="76"/>
      <c r="J47" s="76"/>
      <c r="K47" s="76">
        <v>101</v>
      </c>
      <c r="L47" s="30"/>
      <c r="M47" s="78"/>
      <c r="N47" s="122"/>
      <c r="O47" s="122">
        <v>17</v>
      </c>
      <c r="P47" s="128"/>
      <c r="Q47" s="124"/>
      <c r="R47" s="30"/>
      <c r="S47" s="78">
        <v>17</v>
      </c>
      <c r="T47" s="122">
        <f>AVERAGE(E47:K47)</f>
        <v>97.25</v>
      </c>
      <c r="U47" s="75">
        <f>T47-71</f>
        <v>26.25</v>
      </c>
    </row>
    <row r="48" spans="1:21" ht="15.75" customHeight="1">
      <c r="A48" s="23">
        <f>A47+1</f>
        <v>45</v>
      </c>
      <c r="B48" s="24" t="s">
        <v>89</v>
      </c>
      <c r="C48" s="25" t="s">
        <v>191</v>
      </c>
      <c r="D48" s="26">
        <v>94.33333333333333</v>
      </c>
      <c r="E48" s="76"/>
      <c r="F48" s="76">
        <v>99</v>
      </c>
      <c r="G48" s="76">
        <v>97</v>
      </c>
      <c r="H48" s="76">
        <v>91</v>
      </c>
      <c r="I48" s="76">
        <v>82</v>
      </c>
      <c r="J48" s="76"/>
      <c r="K48" s="76">
        <v>91</v>
      </c>
      <c r="L48" s="30" t="s">
        <v>261</v>
      </c>
      <c r="M48" s="78">
        <v>91.5</v>
      </c>
      <c r="N48" s="122">
        <f>SUM(E48:K48)/3</f>
        <v>153.33333333333334</v>
      </c>
      <c r="O48" s="122">
        <v>19</v>
      </c>
      <c r="P48" s="123">
        <v>3</v>
      </c>
      <c r="Q48" s="124"/>
      <c r="R48" s="78"/>
      <c r="S48" s="78">
        <v>5</v>
      </c>
      <c r="T48" s="122">
        <f>AVERAGE(E48:K48)</f>
        <v>92</v>
      </c>
      <c r="U48" s="75">
        <f>(T48-71)*0.7</f>
        <v>14.7</v>
      </c>
    </row>
    <row r="49" spans="1:21" ht="15.75" customHeight="1">
      <c r="A49" s="23">
        <f>A48+1</f>
        <v>46</v>
      </c>
      <c r="B49" s="38" t="s">
        <v>152</v>
      </c>
      <c r="C49" s="39" t="s">
        <v>153</v>
      </c>
      <c r="D49" s="37"/>
      <c r="E49" s="80"/>
      <c r="F49" s="80"/>
      <c r="G49" s="80"/>
      <c r="H49" s="80"/>
      <c r="I49" s="80"/>
      <c r="J49" s="80"/>
      <c r="K49" s="80"/>
      <c r="L49" s="42"/>
      <c r="M49" s="78">
        <f>SUM(E49:K49)/6</f>
        <v>0</v>
      </c>
      <c r="N49" s="122">
        <f>SUM(E49:K49)/7</f>
        <v>0</v>
      </c>
      <c r="O49" s="122" t="s">
        <v>21</v>
      </c>
      <c r="P49" s="123"/>
      <c r="Q49" s="124"/>
      <c r="R49" s="30"/>
      <c r="S49" s="78" t="s">
        <v>21</v>
      </c>
      <c r="T49" s="122" t="s">
        <v>21</v>
      </c>
      <c r="U49" s="75" t="s">
        <v>21</v>
      </c>
    </row>
    <row r="50" spans="1:21" ht="15.75" customHeight="1">
      <c r="A50" s="23">
        <f>A49+1</f>
        <v>47</v>
      </c>
      <c r="B50" s="38" t="s">
        <v>97</v>
      </c>
      <c r="C50" s="39" t="s">
        <v>25</v>
      </c>
      <c r="D50" s="37">
        <v>96</v>
      </c>
      <c r="E50" s="80"/>
      <c r="F50" s="80">
        <v>93</v>
      </c>
      <c r="G50" s="80"/>
      <c r="H50" s="80">
        <v>88</v>
      </c>
      <c r="I50" s="80">
        <v>88</v>
      </c>
      <c r="J50" s="80">
        <v>103</v>
      </c>
      <c r="K50" s="80">
        <v>91</v>
      </c>
      <c r="L50" s="42" t="s">
        <v>263</v>
      </c>
      <c r="M50" s="78"/>
      <c r="N50" s="122"/>
      <c r="O50" s="122"/>
      <c r="P50" s="123"/>
      <c r="Q50" s="124"/>
      <c r="R50" s="30"/>
      <c r="S50" s="78">
        <v>16</v>
      </c>
      <c r="T50" s="122">
        <f>AVERAGE(E50:K50)</f>
        <v>92.6</v>
      </c>
      <c r="U50" s="75">
        <f>(T50-71)*0.7</f>
        <v>15.119999999999996</v>
      </c>
    </row>
    <row r="51" spans="1:21" ht="15.75" customHeight="1">
      <c r="A51" s="23">
        <f>A50+1</f>
        <v>48</v>
      </c>
      <c r="B51" s="38" t="s">
        <v>268</v>
      </c>
      <c r="C51" s="39" t="s">
        <v>196</v>
      </c>
      <c r="D51" s="37"/>
      <c r="E51" s="80"/>
      <c r="F51" s="80"/>
      <c r="G51" s="80"/>
      <c r="H51" s="80">
        <v>105</v>
      </c>
      <c r="I51" s="80"/>
      <c r="J51" s="80"/>
      <c r="K51" s="80"/>
      <c r="L51" s="42"/>
      <c r="M51" s="78"/>
      <c r="N51" s="122"/>
      <c r="O51" s="122"/>
      <c r="P51" s="123"/>
      <c r="Q51" s="124"/>
      <c r="R51" s="30"/>
      <c r="S51" s="78">
        <v>31</v>
      </c>
      <c r="T51" s="122">
        <f>AVERAGE(E51:K51)</f>
        <v>105</v>
      </c>
      <c r="U51" s="75" t="s">
        <v>21</v>
      </c>
    </row>
    <row r="52" spans="1:21" ht="15.75" customHeight="1">
      <c r="A52" s="23">
        <f>A51+1</f>
        <v>49</v>
      </c>
      <c r="B52" s="38" t="s">
        <v>103</v>
      </c>
      <c r="C52" s="39" t="s">
        <v>29</v>
      </c>
      <c r="D52" s="37"/>
      <c r="E52" s="80"/>
      <c r="F52" s="80"/>
      <c r="G52" s="80"/>
      <c r="H52" s="80"/>
      <c r="I52" s="80"/>
      <c r="J52" s="80"/>
      <c r="K52" s="80"/>
      <c r="L52" s="42"/>
      <c r="M52" s="78">
        <v>107.25</v>
      </c>
      <c r="N52" s="122"/>
      <c r="O52" s="122" t="s">
        <v>21</v>
      </c>
      <c r="P52" s="128"/>
      <c r="Q52" s="124"/>
      <c r="R52" s="30"/>
      <c r="S52" s="78" t="s">
        <v>21</v>
      </c>
      <c r="T52" s="122" t="s">
        <v>21</v>
      </c>
      <c r="U52" s="75" t="s">
        <v>21</v>
      </c>
    </row>
    <row r="53" spans="1:21" ht="15.75" customHeight="1">
      <c r="A53" s="23">
        <f>A52+1</f>
        <v>50</v>
      </c>
      <c r="B53" s="38" t="s">
        <v>105</v>
      </c>
      <c r="C53" s="39" t="s">
        <v>106</v>
      </c>
      <c r="D53" s="37">
        <v>98</v>
      </c>
      <c r="E53" s="80">
        <v>98</v>
      </c>
      <c r="F53" s="80">
        <v>89</v>
      </c>
      <c r="G53" s="80">
        <v>92</v>
      </c>
      <c r="H53" s="80"/>
      <c r="I53" s="80">
        <v>89</v>
      </c>
      <c r="J53" s="80"/>
      <c r="K53" s="80"/>
      <c r="L53" s="42" t="s">
        <v>258</v>
      </c>
      <c r="M53" s="78">
        <f>SUM(E53:K53)/2</f>
        <v>184</v>
      </c>
      <c r="N53" s="122">
        <f>SUM(E53:K53)/2</f>
        <v>184</v>
      </c>
      <c r="O53" s="122">
        <v>22</v>
      </c>
      <c r="P53" s="128">
        <v>4</v>
      </c>
      <c r="Q53" s="124"/>
      <c r="R53" s="78"/>
      <c r="S53" s="78">
        <v>10</v>
      </c>
      <c r="T53" s="122">
        <f>AVERAGE(E53:K53)</f>
        <v>92</v>
      </c>
      <c r="U53" s="75">
        <f>(T53-71)*0.7</f>
        <v>14.7</v>
      </c>
    </row>
    <row r="54" spans="1:21" ht="15.75" customHeight="1">
      <c r="A54" s="23">
        <f>A53+1</f>
        <v>51</v>
      </c>
      <c r="B54" s="38" t="s">
        <v>193</v>
      </c>
      <c r="C54" s="39" t="s">
        <v>106</v>
      </c>
      <c r="D54" s="37">
        <v>94</v>
      </c>
      <c r="E54" s="80"/>
      <c r="F54" s="80">
        <v>103</v>
      </c>
      <c r="G54" s="80">
        <v>94</v>
      </c>
      <c r="H54" s="80">
        <v>102</v>
      </c>
      <c r="I54" s="80">
        <v>96</v>
      </c>
      <c r="J54" s="80">
        <v>101</v>
      </c>
      <c r="K54" s="80">
        <v>106</v>
      </c>
      <c r="L54" s="42"/>
      <c r="M54" s="78"/>
      <c r="N54" s="122">
        <f>SUM(E54:K54)</f>
        <v>602</v>
      </c>
      <c r="O54" s="122">
        <v>14</v>
      </c>
      <c r="P54" s="128">
        <v>6</v>
      </c>
      <c r="Q54" s="124"/>
      <c r="R54" s="78"/>
      <c r="S54" s="78">
        <v>18</v>
      </c>
      <c r="T54" s="122">
        <f>AVERAGE(E54:K54)</f>
        <v>100.33333333333333</v>
      </c>
      <c r="U54" s="75">
        <f>T54-71</f>
        <v>29.33333333333333</v>
      </c>
    </row>
    <row r="55" spans="1:21" ht="15.75" customHeight="1">
      <c r="A55" s="23">
        <f>A54+1</f>
        <v>52</v>
      </c>
      <c r="B55" s="38" t="s">
        <v>107</v>
      </c>
      <c r="C55" s="39" t="s">
        <v>108</v>
      </c>
      <c r="D55" s="37"/>
      <c r="E55" s="80"/>
      <c r="F55" s="80"/>
      <c r="G55" s="80"/>
      <c r="H55" s="80"/>
      <c r="I55" s="80"/>
      <c r="J55" s="80"/>
      <c r="K55" s="80"/>
      <c r="L55" s="42"/>
      <c r="M55" s="78">
        <v>89</v>
      </c>
      <c r="N55" s="122"/>
      <c r="O55" s="122" t="s">
        <v>21</v>
      </c>
      <c r="P55" s="128"/>
      <c r="Q55" s="124"/>
      <c r="R55" s="30"/>
      <c r="S55" s="78" t="s">
        <v>21</v>
      </c>
      <c r="T55" s="122" t="s">
        <v>21</v>
      </c>
      <c r="U55" s="75" t="s">
        <v>21</v>
      </c>
    </row>
    <row r="56" spans="1:21" ht="15.75" customHeight="1">
      <c r="A56" s="23">
        <f>A55+1</f>
        <v>53</v>
      </c>
      <c r="B56" s="38" t="s">
        <v>109</v>
      </c>
      <c r="C56" s="39" t="s">
        <v>108</v>
      </c>
      <c r="D56" s="37"/>
      <c r="E56" s="80"/>
      <c r="F56" s="80"/>
      <c r="G56" s="80"/>
      <c r="H56" s="80"/>
      <c r="I56" s="80"/>
      <c r="J56" s="80"/>
      <c r="K56" s="80"/>
      <c r="L56" s="42"/>
      <c r="M56" s="78">
        <v>107</v>
      </c>
      <c r="N56" s="122"/>
      <c r="O56" s="122" t="s">
        <v>21</v>
      </c>
      <c r="P56" s="128"/>
      <c r="Q56" s="124"/>
      <c r="R56" s="30"/>
      <c r="S56" s="78" t="s">
        <v>21</v>
      </c>
      <c r="T56" s="122" t="s">
        <v>21</v>
      </c>
      <c r="U56" s="75" t="s">
        <v>21</v>
      </c>
    </row>
    <row r="57" spans="1:21" ht="15.75" customHeight="1">
      <c r="A57" s="23">
        <f>A56+1</f>
        <v>54</v>
      </c>
      <c r="B57" s="38" t="s">
        <v>110</v>
      </c>
      <c r="C57" s="39" t="s">
        <v>111</v>
      </c>
      <c r="D57" s="37"/>
      <c r="E57" s="80"/>
      <c r="F57" s="80"/>
      <c r="G57" s="80"/>
      <c r="H57" s="80"/>
      <c r="I57" s="80"/>
      <c r="J57" s="80"/>
      <c r="K57" s="80"/>
      <c r="L57" s="42"/>
      <c r="M57" s="78">
        <v>113</v>
      </c>
      <c r="N57" s="122"/>
      <c r="O57" s="127" t="s">
        <v>21</v>
      </c>
      <c r="P57" s="128"/>
      <c r="Q57" s="124"/>
      <c r="R57" s="30"/>
      <c r="S57" s="78" t="s">
        <v>21</v>
      </c>
      <c r="T57" s="122" t="s">
        <v>21</v>
      </c>
      <c r="U57" s="75" t="s">
        <v>21</v>
      </c>
    </row>
    <row r="58" spans="1:21" ht="15.75" customHeight="1">
      <c r="A58" s="23">
        <f>A57+1</f>
        <v>55</v>
      </c>
      <c r="B58" s="38" t="s">
        <v>194</v>
      </c>
      <c r="C58" s="39" t="s">
        <v>175</v>
      </c>
      <c r="D58" s="37"/>
      <c r="E58" s="80"/>
      <c r="F58" s="80"/>
      <c r="G58" s="80"/>
      <c r="H58" s="80"/>
      <c r="I58" s="80"/>
      <c r="J58" s="80"/>
      <c r="K58" s="80"/>
      <c r="L58" s="42"/>
      <c r="M58" s="78"/>
      <c r="N58" s="122">
        <f>SUM(E58:K58)/3</f>
        <v>0</v>
      </c>
      <c r="O58" s="122" t="s">
        <v>21</v>
      </c>
      <c r="P58" s="123">
        <v>2</v>
      </c>
      <c r="Q58" s="124"/>
      <c r="R58" s="30"/>
      <c r="S58" s="78" t="s">
        <v>21</v>
      </c>
      <c r="T58" s="122" t="s">
        <v>21</v>
      </c>
      <c r="U58" s="75" t="s">
        <v>21</v>
      </c>
    </row>
    <row r="59" spans="1:21" ht="15.75" customHeight="1">
      <c r="A59" s="23">
        <f>A58+1</f>
        <v>56</v>
      </c>
      <c r="B59" s="38" t="s">
        <v>112</v>
      </c>
      <c r="C59" s="39" t="s">
        <v>23</v>
      </c>
      <c r="D59" s="37">
        <v>115</v>
      </c>
      <c r="E59" s="80"/>
      <c r="F59" s="80"/>
      <c r="G59" s="80">
        <v>117</v>
      </c>
      <c r="H59" s="80"/>
      <c r="I59" s="80">
        <v>119</v>
      </c>
      <c r="J59" s="80"/>
      <c r="K59" s="80"/>
      <c r="L59" s="42"/>
      <c r="M59" s="78">
        <f>SUM(E59:K59)/6</f>
        <v>39.333333333333336</v>
      </c>
      <c r="N59" s="122">
        <f>SUM(E59:K59)/5</f>
        <v>47.2</v>
      </c>
      <c r="O59" s="122">
        <v>38</v>
      </c>
      <c r="P59" s="123"/>
      <c r="Q59" s="124"/>
      <c r="R59" s="30"/>
      <c r="S59" s="78">
        <v>39</v>
      </c>
      <c r="T59" s="122">
        <f>AVERAGE(E59:K59)</f>
        <v>118</v>
      </c>
      <c r="U59" s="75" t="s">
        <v>21</v>
      </c>
    </row>
    <row r="60" spans="1:21" ht="15.75" customHeight="1">
      <c r="A60" s="23">
        <f>A59+1</f>
        <v>57</v>
      </c>
      <c r="B60" s="38" t="s">
        <v>195</v>
      </c>
      <c r="C60" s="39" t="s">
        <v>196</v>
      </c>
      <c r="D60" s="37"/>
      <c r="E60" s="80"/>
      <c r="F60" s="80"/>
      <c r="G60" s="80"/>
      <c r="H60" s="80"/>
      <c r="I60" s="80"/>
      <c r="J60" s="80"/>
      <c r="K60" s="80"/>
      <c r="L60" s="42"/>
      <c r="M60" s="78"/>
      <c r="N60" s="122">
        <f>SUM(E60:K60)</f>
        <v>0</v>
      </c>
      <c r="O60" s="127" t="s">
        <v>21</v>
      </c>
      <c r="P60" s="128">
        <v>1</v>
      </c>
      <c r="Q60" s="124"/>
      <c r="R60" s="30"/>
      <c r="S60" s="78" t="s">
        <v>21</v>
      </c>
      <c r="T60" s="122" t="s">
        <v>21</v>
      </c>
      <c r="U60" s="75" t="s">
        <v>21</v>
      </c>
    </row>
    <row r="61" spans="1:21" ht="15.75" customHeight="1">
      <c r="A61" s="23">
        <f>A60+1</f>
        <v>58</v>
      </c>
      <c r="B61" s="38" t="s">
        <v>113</v>
      </c>
      <c r="C61" s="39" t="s">
        <v>106</v>
      </c>
      <c r="D61" s="37">
        <v>85.28571428571429</v>
      </c>
      <c r="E61" s="80">
        <v>91</v>
      </c>
      <c r="F61" s="80">
        <v>90</v>
      </c>
      <c r="G61" s="80">
        <v>85</v>
      </c>
      <c r="H61" s="80">
        <v>83</v>
      </c>
      <c r="I61" s="80">
        <v>91</v>
      </c>
      <c r="J61" s="80">
        <v>93</v>
      </c>
      <c r="K61" s="80">
        <v>98</v>
      </c>
      <c r="L61" s="129"/>
      <c r="M61" s="78">
        <f>SUM(E61:K61)/8</f>
        <v>78.875</v>
      </c>
      <c r="N61" s="122">
        <f>SUM(E61:K61)/7</f>
        <v>90.14285714285714</v>
      </c>
      <c r="O61" s="122">
        <v>9.9</v>
      </c>
      <c r="P61" s="123">
        <v>7</v>
      </c>
      <c r="Q61" s="124"/>
      <c r="R61" s="78"/>
      <c r="S61" s="78">
        <v>9</v>
      </c>
      <c r="T61" s="122">
        <f>AVERAGE(E61:K61)</f>
        <v>90.14285714285714</v>
      </c>
      <c r="U61" s="75">
        <f>T61-71</f>
        <v>19.14285714285714</v>
      </c>
    </row>
    <row r="62" spans="1:21" ht="15.75" customHeight="1">
      <c r="A62" s="23">
        <f>A61+1</f>
        <v>59</v>
      </c>
      <c r="B62" s="38" t="s">
        <v>116</v>
      </c>
      <c r="C62" s="39" t="s">
        <v>197</v>
      </c>
      <c r="D62" s="37"/>
      <c r="E62" s="80">
        <v>130</v>
      </c>
      <c r="F62" s="80"/>
      <c r="G62" s="80"/>
      <c r="H62" s="80"/>
      <c r="I62" s="80"/>
      <c r="J62" s="80"/>
      <c r="K62" s="80"/>
      <c r="L62" s="44"/>
      <c r="M62" s="78"/>
      <c r="N62" s="122">
        <f>SUM(E62:K62)/2</f>
        <v>65</v>
      </c>
      <c r="O62" s="127" t="s">
        <v>21</v>
      </c>
      <c r="P62" s="128"/>
      <c r="Q62" s="124"/>
      <c r="R62" s="30"/>
      <c r="S62" s="78">
        <v>40</v>
      </c>
      <c r="T62" s="122">
        <f>AVERAGE(E62:K62)</f>
        <v>130</v>
      </c>
      <c r="U62" s="75" t="s">
        <v>21</v>
      </c>
    </row>
    <row r="63" spans="1:21" ht="15.75" customHeight="1">
      <c r="A63" s="23">
        <f>A62+1</f>
        <v>60</v>
      </c>
      <c r="B63" s="38" t="s">
        <v>198</v>
      </c>
      <c r="C63" s="39" t="s">
        <v>32</v>
      </c>
      <c r="D63" s="37">
        <v>99</v>
      </c>
      <c r="E63" s="80">
        <v>97</v>
      </c>
      <c r="F63" s="80"/>
      <c r="G63" s="80">
        <v>91</v>
      </c>
      <c r="H63" s="80">
        <v>88</v>
      </c>
      <c r="I63" s="80"/>
      <c r="J63" s="80"/>
      <c r="K63" s="80">
        <v>110</v>
      </c>
      <c r="L63" s="42" t="s">
        <v>259</v>
      </c>
      <c r="M63" s="160"/>
      <c r="N63" s="161">
        <v>0</v>
      </c>
      <c r="O63" s="161">
        <v>15</v>
      </c>
      <c r="P63" s="128"/>
      <c r="Q63" s="162"/>
      <c r="R63" s="160"/>
      <c r="S63" s="78">
        <v>15</v>
      </c>
      <c r="T63" s="122">
        <f>AVERAGE(E63:K63)</f>
        <v>96.5</v>
      </c>
      <c r="U63" s="75">
        <f>(T63-71)*0.7</f>
        <v>17.849999999999998</v>
      </c>
    </row>
    <row r="64" spans="1:21" ht="15.75" customHeight="1">
      <c r="A64" s="23">
        <f>A63+1</f>
        <v>61</v>
      </c>
      <c r="B64" s="38" t="s">
        <v>269</v>
      </c>
      <c r="C64" s="39" t="s">
        <v>270</v>
      </c>
      <c r="D64" s="37"/>
      <c r="E64" s="80"/>
      <c r="F64" s="80"/>
      <c r="G64" s="80"/>
      <c r="H64" s="80">
        <v>96</v>
      </c>
      <c r="I64" s="80"/>
      <c r="J64" s="80"/>
      <c r="K64" s="80">
        <v>106</v>
      </c>
      <c r="L64" s="42"/>
      <c r="M64" s="160"/>
      <c r="N64" s="161"/>
      <c r="O64" s="161"/>
      <c r="P64" s="128"/>
      <c r="Q64" s="162"/>
      <c r="R64" s="160"/>
      <c r="S64" s="78">
        <v>27</v>
      </c>
      <c r="T64" s="122">
        <f>AVERAGE(E64:K64)</f>
        <v>101</v>
      </c>
      <c r="U64" s="75" t="s">
        <v>21</v>
      </c>
    </row>
    <row r="65" spans="1:21" ht="15.75" customHeight="1">
      <c r="A65" s="23">
        <f>A64+1</f>
        <v>62</v>
      </c>
      <c r="B65" s="24" t="s">
        <v>199</v>
      </c>
      <c r="C65" s="25" t="s">
        <v>175</v>
      </c>
      <c r="D65" s="26">
        <v>114</v>
      </c>
      <c r="E65" s="76"/>
      <c r="F65" s="76"/>
      <c r="G65" s="76"/>
      <c r="H65" s="76"/>
      <c r="I65" s="76"/>
      <c r="J65" s="76"/>
      <c r="K65" s="76"/>
      <c r="L65" s="30"/>
      <c r="M65" s="78"/>
      <c r="N65" s="122">
        <f>SUM(E65:K65)/2</f>
        <v>0</v>
      </c>
      <c r="O65" s="122">
        <v>37</v>
      </c>
      <c r="P65" s="174"/>
      <c r="Q65" s="124"/>
      <c r="R65" s="78"/>
      <c r="S65" s="78" t="s">
        <v>21</v>
      </c>
      <c r="T65" s="122" t="s">
        <v>21</v>
      </c>
      <c r="U65" s="75" t="s">
        <v>21</v>
      </c>
    </row>
    <row r="66" spans="1:21" ht="15.75" customHeight="1">
      <c r="A66" s="23">
        <f>A65+1</f>
        <v>63</v>
      </c>
      <c r="B66" s="24" t="s">
        <v>199</v>
      </c>
      <c r="C66" s="39" t="s">
        <v>218</v>
      </c>
      <c r="D66" s="37"/>
      <c r="E66" s="80"/>
      <c r="F66" s="80"/>
      <c r="G66" s="80"/>
      <c r="H66" s="80">
        <v>99</v>
      </c>
      <c r="I66" s="80"/>
      <c r="J66" s="80">
        <v>107</v>
      </c>
      <c r="K66" s="80">
        <v>114</v>
      </c>
      <c r="L66" s="42"/>
      <c r="M66" s="175"/>
      <c r="N66" s="176"/>
      <c r="O66" s="176"/>
      <c r="P66" s="128"/>
      <c r="Q66" s="177"/>
      <c r="R66" s="175"/>
      <c r="S66" s="78">
        <v>23</v>
      </c>
      <c r="T66" s="122">
        <f>AVERAGE(E66:K66)</f>
        <v>106.66666666666667</v>
      </c>
      <c r="U66" s="75">
        <f>T66-71</f>
        <v>35.66666666666667</v>
      </c>
    </row>
    <row r="67" spans="1:21" ht="15.75" customHeight="1">
      <c r="A67" s="23">
        <f>A66+1</f>
        <v>64</v>
      </c>
      <c r="B67" s="93" t="s">
        <v>271</v>
      </c>
      <c r="C67" s="47" t="s">
        <v>25</v>
      </c>
      <c r="D67" s="48"/>
      <c r="E67" s="82"/>
      <c r="F67" s="82">
        <v>108</v>
      </c>
      <c r="G67" s="82"/>
      <c r="H67" s="82"/>
      <c r="I67" s="82"/>
      <c r="J67" s="82">
        <v>106</v>
      </c>
      <c r="K67" s="82"/>
      <c r="L67" s="49"/>
      <c r="M67" s="98"/>
      <c r="N67" s="178">
        <v>0</v>
      </c>
      <c r="O67" s="178"/>
      <c r="P67" s="132"/>
      <c r="Q67" s="179"/>
      <c r="R67" s="98"/>
      <c r="S67" s="98">
        <v>27</v>
      </c>
      <c r="T67" s="130">
        <f>AVERAGE(E67:K67)</f>
        <v>107</v>
      </c>
      <c r="U67" s="85" t="s">
        <v>21</v>
      </c>
    </row>
    <row r="68" spans="3:17" ht="12.75">
      <c r="C68" s="180" t="s">
        <v>120</v>
      </c>
      <c r="D68" s="181"/>
      <c r="E68" s="180">
        <v>20</v>
      </c>
      <c r="F68" s="182">
        <v>14</v>
      </c>
      <c r="G68" s="182">
        <v>15</v>
      </c>
      <c r="H68" s="182">
        <v>16</v>
      </c>
      <c r="I68" s="182">
        <v>16</v>
      </c>
      <c r="J68" s="182">
        <v>12</v>
      </c>
      <c r="K68" s="182">
        <v>17</v>
      </c>
      <c r="M68" s="86">
        <f>SUM(E68:K68)/8</f>
        <v>13.75</v>
      </c>
      <c r="N68" s="86"/>
      <c r="O68" s="1"/>
      <c r="P68" s="1"/>
      <c r="Q68" s="86"/>
    </row>
    <row r="69" spans="3:17" ht="12.75">
      <c r="C69" s="27" t="s">
        <v>121</v>
      </c>
      <c r="D69" s="183"/>
      <c r="E69" s="184">
        <f>SUM(E4:E67)/E68</f>
        <v>98.75</v>
      </c>
      <c r="F69" s="184">
        <f>SUM(F4:F67)/F68</f>
        <v>103.57142857142857</v>
      </c>
      <c r="G69" s="184">
        <f>SUM(G4:G67)/G68</f>
        <v>98.4</v>
      </c>
      <c r="H69" s="184">
        <f>SUM(H4:H68)/H68</f>
        <v>94.4375</v>
      </c>
      <c r="I69" s="184">
        <f>SUM(I4:I67)/I68</f>
        <v>97.25</v>
      </c>
      <c r="J69" s="184">
        <f>SUM(J4:J67)/J68</f>
        <v>100.66666666666667</v>
      </c>
      <c r="K69" s="184">
        <f>SUM(K4:K67)/K68</f>
        <v>102.41176470588235</v>
      </c>
      <c r="M69" s="86">
        <f>SUM(E69:K69)/8</f>
        <v>86.9359199929972</v>
      </c>
      <c r="N69" s="86"/>
      <c r="Q69" s="86"/>
    </row>
    <row r="70" spans="3:17" ht="12.75">
      <c r="C70" s="27" t="s">
        <v>122</v>
      </c>
      <c r="D70" s="184"/>
      <c r="E70" s="27">
        <v>76</v>
      </c>
      <c r="F70" s="27">
        <v>89</v>
      </c>
      <c r="G70" s="28">
        <v>85</v>
      </c>
      <c r="H70" s="185">
        <v>83</v>
      </c>
      <c r="I70" s="28">
        <v>79</v>
      </c>
      <c r="J70" s="28">
        <v>88</v>
      </c>
      <c r="K70" s="28">
        <v>84</v>
      </c>
      <c r="M70" s="86">
        <f>SUM(E70:K70)/8</f>
        <v>73</v>
      </c>
      <c r="N70" s="86"/>
      <c r="Q70" s="86"/>
    </row>
    <row r="71" spans="3:14" ht="12.75">
      <c r="C71" s="27"/>
      <c r="D71" s="28"/>
      <c r="E71" s="186" t="s">
        <v>123</v>
      </c>
      <c r="F71" s="187" t="s">
        <v>123</v>
      </c>
      <c r="G71" s="187" t="s">
        <v>123</v>
      </c>
      <c r="H71" s="187" t="s">
        <v>272</v>
      </c>
      <c r="I71" s="187" t="s">
        <v>123</v>
      </c>
      <c r="J71" s="187" t="s">
        <v>123</v>
      </c>
      <c r="K71" s="187" t="s">
        <v>123</v>
      </c>
      <c r="M71" s="88">
        <f>(71*7+73)/8</f>
        <v>71.25</v>
      </c>
      <c r="N71" s="88"/>
    </row>
    <row r="72" spans="5:11" ht="12.75">
      <c r="E72" s="135"/>
      <c r="F72" s="136"/>
      <c r="G72" s="136"/>
      <c r="H72" s="136"/>
      <c r="I72" s="136"/>
      <c r="J72" s="136"/>
      <c r="K72" s="1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U72"/>
  <sheetViews>
    <sheetView workbookViewId="0" topLeftCell="A33">
      <selection activeCell="E4" sqref="E4"/>
    </sheetView>
  </sheetViews>
  <sheetFormatPr defaultColWidth="9.140625" defaultRowHeight="12.75"/>
  <cols>
    <col min="1" max="1" width="5.57421875" style="1" customWidth="1"/>
    <col min="2" max="2" width="12.140625" style="2" customWidth="1"/>
    <col min="3" max="3" width="12.7109375" style="1" customWidth="1"/>
    <col min="4" max="4" width="0" style="3" hidden="1" customWidth="1"/>
    <col min="5" max="5" width="7.00390625" style="1" customWidth="1"/>
    <col min="6" max="7" width="6.7109375" style="3" customWidth="1"/>
    <col min="8" max="9" width="7.00390625" style="3" customWidth="1"/>
    <col min="10" max="10" width="6.7109375" style="3" customWidth="1"/>
    <col min="11" max="11" width="7.00390625" style="3" customWidth="1"/>
    <col min="12" max="12" width="5.7109375" style="1" customWidth="1"/>
    <col min="13" max="14" width="0" style="1" hidden="1" customWidth="1"/>
    <col min="15" max="16" width="0" style="4" hidden="1" customWidth="1"/>
    <col min="17" max="18" width="0" style="1" hidden="1" customWidth="1"/>
    <col min="19" max="19" width="5.7109375" style="1" customWidth="1"/>
    <col min="20" max="20" width="6.140625" style="86" customWidth="1"/>
    <col min="21" max="21" width="5.8515625" style="4" customWidth="1"/>
    <col min="22" max="16384" width="8.8515625" style="0" customWidth="1"/>
  </cols>
  <sheetData>
    <row r="1" ht="12.75">
      <c r="A1" s="5" t="s">
        <v>273</v>
      </c>
    </row>
    <row r="2" spans="1:21" ht="12.75">
      <c r="A2" s="7"/>
      <c r="B2" s="8"/>
      <c r="C2" s="7"/>
      <c r="D2" s="9"/>
      <c r="E2" s="10"/>
      <c r="F2" s="11"/>
      <c r="G2" s="11"/>
      <c r="H2" s="11"/>
      <c r="I2" s="11"/>
      <c r="J2" s="11"/>
      <c r="K2" s="11"/>
      <c r="L2" s="7"/>
      <c r="M2" s="7"/>
      <c r="N2" s="7"/>
      <c r="O2" s="7">
        <v>2010</v>
      </c>
      <c r="P2" s="7"/>
      <c r="Q2" s="7"/>
      <c r="R2" s="7"/>
      <c r="S2" s="7"/>
      <c r="T2" s="167"/>
      <c r="U2" s="13"/>
    </row>
    <row r="3" spans="1:21" ht="12.75">
      <c r="A3" s="101" t="s">
        <v>1</v>
      </c>
      <c r="B3" s="102" t="s">
        <v>2</v>
      </c>
      <c r="C3" s="103" t="s">
        <v>3</v>
      </c>
      <c r="D3" s="104" t="s">
        <v>241</v>
      </c>
      <c r="E3" s="103" t="s">
        <v>257</v>
      </c>
      <c r="F3" s="103" t="s">
        <v>258</v>
      </c>
      <c r="G3" s="103" t="s">
        <v>259</v>
      </c>
      <c r="H3" s="103" t="s">
        <v>260</v>
      </c>
      <c r="I3" s="103" t="s">
        <v>261</v>
      </c>
      <c r="J3" s="103" t="s">
        <v>262</v>
      </c>
      <c r="K3" s="103" t="s">
        <v>263</v>
      </c>
      <c r="L3" s="105" t="s">
        <v>13</v>
      </c>
      <c r="M3" s="105" t="s">
        <v>141</v>
      </c>
      <c r="N3" s="106"/>
      <c r="O3" s="107" t="s">
        <v>215</v>
      </c>
      <c r="P3" s="168"/>
      <c r="Q3" s="101"/>
      <c r="R3" s="138"/>
      <c r="S3" s="169" t="s">
        <v>242</v>
      </c>
      <c r="T3" s="170" t="s">
        <v>264</v>
      </c>
      <c r="U3" s="171" t="s">
        <v>265</v>
      </c>
    </row>
    <row r="4" spans="1:21" ht="12.75">
      <c r="A4" s="110">
        <v>1</v>
      </c>
      <c r="B4" s="111" t="s">
        <v>243</v>
      </c>
      <c r="C4" s="111" t="s">
        <v>244</v>
      </c>
      <c r="D4" s="172">
        <v>111.8</v>
      </c>
      <c r="E4" s="114">
        <v>106</v>
      </c>
      <c r="F4" s="114">
        <v>121</v>
      </c>
      <c r="G4" s="114"/>
      <c r="H4" s="114">
        <v>102</v>
      </c>
      <c r="I4" s="114">
        <v>104</v>
      </c>
      <c r="J4" s="114">
        <v>115</v>
      </c>
      <c r="K4" s="114">
        <v>114</v>
      </c>
      <c r="L4" s="142"/>
      <c r="M4" s="142"/>
      <c r="N4" s="143"/>
      <c r="O4" s="144">
        <v>28</v>
      </c>
      <c r="P4" s="145"/>
      <c r="Q4" s="146"/>
      <c r="R4" s="147"/>
      <c r="S4" s="74">
        <v>28</v>
      </c>
      <c r="T4" s="117">
        <f>AVERAGE(E4:K4)</f>
        <v>110.33333333333333</v>
      </c>
      <c r="U4" s="173">
        <f>T4-71</f>
        <v>39.33333333333333</v>
      </c>
    </row>
    <row r="5" spans="1:21" ht="12.75">
      <c r="A5" s="149">
        <v>2</v>
      </c>
      <c r="B5" s="150" t="s">
        <v>19</v>
      </c>
      <c r="C5" s="151" t="s">
        <v>20</v>
      </c>
      <c r="D5" s="152">
        <v>99.16666666666667</v>
      </c>
      <c r="E5" s="153">
        <v>101</v>
      </c>
      <c r="F5" s="153">
        <v>113</v>
      </c>
      <c r="G5" s="153"/>
      <c r="H5" s="153">
        <v>97</v>
      </c>
      <c r="I5" s="153">
        <v>108</v>
      </c>
      <c r="J5" s="153">
        <v>110</v>
      </c>
      <c r="K5" s="153"/>
      <c r="L5" s="154"/>
      <c r="M5" s="74">
        <f>SUM(E5:K5)/5</f>
        <v>105.8</v>
      </c>
      <c r="N5" s="155">
        <f>SUM(E5:K5)/4</f>
        <v>132.25</v>
      </c>
      <c r="O5" s="155">
        <v>19</v>
      </c>
      <c r="P5" s="118">
        <v>5</v>
      </c>
      <c r="Q5" s="119"/>
      <c r="R5" s="116"/>
      <c r="S5" s="78">
        <v>29</v>
      </c>
      <c r="T5" s="122">
        <f>AVERAGE(E5:K5)</f>
        <v>105.8</v>
      </c>
      <c r="U5" s="75">
        <f>T5-71</f>
        <v>34.8</v>
      </c>
    </row>
    <row r="6" spans="1:21" ht="12.75">
      <c r="A6" s="149">
        <v>3</v>
      </c>
      <c r="B6" s="150" t="s">
        <v>22</v>
      </c>
      <c r="C6" s="151" t="s">
        <v>245</v>
      </c>
      <c r="D6" s="152">
        <v>101</v>
      </c>
      <c r="E6" s="153">
        <v>99</v>
      </c>
      <c r="F6" s="153"/>
      <c r="G6" s="153"/>
      <c r="H6" s="153"/>
      <c r="I6" s="153"/>
      <c r="J6" s="153"/>
      <c r="K6" s="153"/>
      <c r="L6" s="154"/>
      <c r="M6" s="74"/>
      <c r="N6" s="155"/>
      <c r="O6" s="155">
        <v>26</v>
      </c>
      <c r="P6" s="123"/>
      <c r="Q6" s="157"/>
      <c r="R6" s="74"/>
      <c r="S6" s="78">
        <v>24</v>
      </c>
      <c r="T6" s="122">
        <f>AVERAGE(E6:K6)</f>
        <v>99</v>
      </c>
      <c r="U6" s="75" t="s">
        <v>21</v>
      </c>
    </row>
    <row r="7" spans="1:21" ht="12.75">
      <c r="A7" s="23">
        <f>+A6+1</f>
        <v>4</v>
      </c>
      <c r="B7" s="24" t="s">
        <v>216</v>
      </c>
      <c r="C7" s="25" t="s">
        <v>27</v>
      </c>
      <c r="D7" s="26">
        <v>110.25</v>
      </c>
      <c r="E7" s="76">
        <v>111</v>
      </c>
      <c r="F7" s="76">
        <v>120</v>
      </c>
      <c r="G7" s="76"/>
      <c r="H7" s="76"/>
      <c r="I7" s="76"/>
      <c r="J7" s="76"/>
      <c r="K7" s="76">
        <v>121</v>
      </c>
      <c r="L7" s="30"/>
      <c r="M7" s="78"/>
      <c r="N7" s="122"/>
      <c r="O7" s="122">
        <v>33</v>
      </c>
      <c r="P7" s="123">
        <v>1</v>
      </c>
      <c r="Q7" s="124"/>
      <c r="R7" s="30"/>
      <c r="S7" s="78">
        <v>39.25</v>
      </c>
      <c r="T7" s="122">
        <f>AVERAGE(E7:K7)</f>
        <v>117.33333333333333</v>
      </c>
      <c r="U7" s="75">
        <v>40</v>
      </c>
    </row>
    <row r="8" spans="1:21" ht="12.75">
      <c r="A8" s="23">
        <f>A7+1</f>
        <v>5</v>
      </c>
      <c r="B8" s="24" t="s">
        <v>174</v>
      </c>
      <c r="C8" s="25" t="s">
        <v>175</v>
      </c>
      <c r="D8" s="26">
        <v>86.2</v>
      </c>
      <c r="E8" s="76">
        <v>86</v>
      </c>
      <c r="F8" s="76"/>
      <c r="G8" s="76">
        <v>92</v>
      </c>
      <c r="H8" s="76"/>
      <c r="I8" s="76">
        <v>84</v>
      </c>
      <c r="J8" s="76">
        <v>97</v>
      </c>
      <c r="K8" s="76">
        <v>91</v>
      </c>
      <c r="L8" s="30"/>
      <c r="M8" s="78"/>
      <c r="N8" s="122">
        <f>SUM(E8:K8)/5</f>
        <v>90</v>
      </c>
      <c r="O8" s="122">
        <v>15</v>
      </c>
      <c r="P8" s="123">
        <v>6</v>
      </c>
      <c r="Q8" s="124"/>
      <c r="R8" s="78"/>
      <c r="S8" s="78">
        <v>10.64</v>
      </c>
      <c r="T8" s="122">
        <f>AVERAGE(E8:K8)</f>
        <v>90</v>
      </c>
      <c r="U8" s="75">
        <f>T8-71</f>
        <v>19</v>
      </c>
    </row>
    <row r="9" spans="1:21" ht="12.75">
      <c r="A9" s="23">
        <f>A8+1</f>
        <v>6</v>
      </c>
      <c r="B9" s="24" t="s">
        <v>28</v>
      </c>
      <c r="C9" s="25" t="s">
        <v>29</v>
      </c>
      <c r="D9" s="26"/>
      <c r="E9" s="76"/>
      <c r="F9" s="76"/>
      <c r="G9" s="76"/>
      <c r="H9" s="76"/>
      <c r="I9" s="76"/>
      <c r="J9" s="76"/>
      <c r="K9" s="76"/>
      <c r="L9" s="30"/>
      <c r="M9" s="78">
        <v>105</v>
      </c>
      <c r="N9" s="122"/>
      <c r="O9" s="127" t="s">
        <v>21</v>
      </c>
      <c r="P9" s="128"/>
      <c r="Q9" s="124"/>
      <c r="R9" s="30"/>
      <c r="S9" s="78" t="s">
        <v>21</v>
      </c>
      <c r="T9" s="122" t="s">
        <v>21</v>
      </c>
      <c r="U9" s="75" t="s">
        <v>21</v>
      </c>
    </row>
    <row r="10" spans="1:21" ht="12.75">
      <c r="A10" s="23">
        <f>A9+1</f>
        <v>7</v>
      </c>
      <c r="B10" s="24" t="s">
        <v>28</v>
      </c>
      <c r="C10" s="25" t="s">
        <v>175</v>
      </c>
      <c r="D10" s="26">
        <v>131</v>
      </c>
      <c r="E10" s="76"/>
      <c r="F10" s="76"/>
      <c r="G10" s="76"/>
      <c r="H10" s="76"/>
      <c r="I10" s="76"/>
      <c r="J10" s="76"/>
      <c r="K10" s="76"/>
      <c r="L10" s="30"/>
      <c r="M10" s="78"/>
      <c r="N10" s="122">
        <f>SUM(E10:K10)/2</f>
        <v>0</v>
      </c>
      <c r="O10" s="122">
        <v>40</v>
      </c>
      <c r="P10" s="123">
        <v>2</v>
      </c>
      <c r="Q10" s="124"/>
      <c r="R10" s="30"/>
      <c r="S10" s="78" t="s">
        <v>21</v>
      </c>
      <c r="T10" s="122" t="s">
        <v>21</v>
      </c>
      <c r="U10" s="75" t="s">
        <v>21</v>
      </c>
    </row>
    <row r="11" spans="1:21" ht="12.75">
      <c r="A11" s="23">
        <f>A10+1</f>
        <v>8</v>
      </c>
      <c r="B11" s="24" t="s">
        <v>144</v>
      </c>
      <c r="C11" s="25" t="s">
        <v>27</v>
      </c>
      <c r="D11" s="26"/>
      <c r="E11" s="76"/>
      <c r="F11" s="76"/>
      <c r="G11" s="76"/>
      <c r="H11" s="76"/>
      <c r="I11" s="76"/>
      <c r="J11" s="76"/>
      <c r="K11" s="76"/>
      <c r="L11" s="30"/>
      <c r="M11" s="78">
        <v>108.5</v>
      </c>
      <c r="N11" s="122"/>
      <c r="O11" s="127" t="s">
        <v>21</v>
      </c>
      <c r="P11" s="128"/>
      <c r="Q11" s="124"/>
      <c r="R11" s="30"/>
      <c r="S11" s="78" t="s">
        <v>21</v>
      </c>
      <c r="T11" s="122" t="s">
        <v>21</v>
      </c>
      <c r="U11" s="75" t="s">
        <v>21</v>
      </c>
    </row>
    <row r="12" spans="1:21" ht="12.75">
      <c r="A12" s="23">
        <f>A11+1</f>
        <v>9</v>
      </c>
      <c r="B12" s="24" t="s">
        <v>30</v>
      </c>
      <c r="C12" s="25" t="s">
        <v>32</v>
      </c>
      <c r="D12" s="26"/>
      <c r="E12" s="76"/>
      <c r="F12" s="76"/>
      <c r="G12" s="76"/>
      <c r="H12" s="76"/>
      <c r="I12" s="76"/>
      <c r="J12" s="76"/>
      <c r="K12" s="76"/>
      <c r="L12" s="30"/>
      <c r="M12" s="78"/>
      <c r="N12" s="122">
        <f>SUM(E12:K12)/2</f>
        <v>0</v>
      </c>
      <c r="O12" s="122">
        <v>35</v>
      </c>
      <c r="P12" s="123">
        <v>1</v>
      </c>
      <c r="Q12" s="124"/>
      <c r="R12" s="78"/>
      <c r="S12" s="78" t="s">
        <v>21</v>
      </c>
      <c r="T12" s="122" t="s">
        <v>21</v>
      </c>
      <c r="U12" s="75" t="s">
        <v>21</v>
      </c>
    </row>
    <row r="13" spans="1:21" ht="12.75">
      <c r="A13" s="23">
        <f>A12+1</f>
        <v>10</v>
      </c>
      <c r="B13" s="24" t="s">
        <v>30</v>
      </c>
      <c r="C13" s="25" t="s">
        <v>31</v>
      </c>
      <c r="D13" s="26">
        <v>91.16666666666667</v>
      </c>
      <c r="E13" s="76"/>
      <c r="F13" s="76">
        <v>100</v>
      </c>
      <c r="G13" s="76"/>
      <c r="H13" s="76">
        <v>86</v>
      </c>
      <c r="I13" s="76">
        <v>92</v>
      </c>
      <c r="J13" s="76">
        <v>94</v>
      </c>
      <c r="K13" s="76"/>
      <c r="L13" s="30" t="s">
        <v>260</v>
      </c>
      <c r="M13" s="78"/>
      <c r="N13" s="122"/>
      <c r="O13" s="122">
        <v>13</v>
      </c>
      <c r="P13" s="123">
        <v>6</v>
      </c>
      <c r="Q13" s="124"/>
      <c r="R13" s="78"/>
      <c r="S13" s="78">
        <v>12</v>
      </c>
      <c r="T13" s="122">
        <f>AVERAGE(E13:K13)</f>
        <v>93</v>
      </c>
      <c r="U13" s="75">
        <f>(T13-71)*0.7</f>
        <v>15.399999999999999</v>
      </c>
    </row>
    <row r="14" spans="1:21" ht="12.75">
      <c r="A14" s="23">
        <f>A13+1</f>
        <v>11</v>
      </c>
      <c r="B14" s="24" t="s">
        <v>37</v>
      </c>
      <c r="C14" s="25" t="s">
        <v>38</v>
      </c>
      <c r="D14" s="26"/>
      <c r="E14" s="76"/>
      <c r="F14" s="76"/>
      <c r="G14" s="76"/>
      <c r="H14" s="76"/>
      <c r="I14" s="76"/>
      <c r="J14" s="76"/>
      <c r="K14" s="76"/>
      <c r="L14" s="30"/>
      <c r="M14" s="78"/>
      <c r="N14" s="122"/>
      <c r="O14" s="127" t="s">
        <v>21</v>
      </c>
      <c r="P14" s="128"/>
      <c r="Q14" s="124"/>
      <c r="R14" s="30"/>
      <c r="S14" s="78" t="s">
        <v>21</v>
      </c>
      <c r="T14" s="122" t="s">
        <v>21</v>
      </c>
      <c r="U14" s="75" t="s">
        <v>21</v>
      </c>
    </row>
    <row r="15" spans="1:21" ht="12.75">
      <c r="A15" s="23">
        <f>A14+1</f>
        <v>12</v>
      </c>
      <c r="B15" s="24" t="s">
        <v>180</v>
      </c>
      <c r="C15" s="25" t="s">
        <v>32</v>
      </c>
      <c r="D15" s="26">
        <v>97</v>
      </c>
      <c r="E15" s="76">
        <v>95</v>
      </c>
      <c r="F15" s="76"/>
      <c r="G15" s="76">
        <v>102</v>
      </c>
      <c r="H15" s="76">
        <v>99</v>
      </c>
      <c r="I15" s="76"/>
      <c r="J15" s="76">
        <v>97</v>
      </c>
      <c r="K15" s="76">
        <v>100</v>
      </c>
      <c r="L15" s="30" t="s">
        <v>262</v>
      </c>
      <c r="M15" s="78"/>
      <c r="N15" s="122">
        <f>SUM(E15:K15)/2</f>
        <v>246.5</v>
      </c>
      <c r="O15" s="122">
        <v>14</v>
      </c>
      <c r="P15" s="123">
        <v>4</v>
      </c>
      <c r="Q15" s="124"/>
      <c r="R15" s="78"/>
      <c r="S15" s="78">
        <v>17</v>
      </c>
      <c r="T15" s="122">
        <f>AVERAGE(E15:K15)</f>
        <v>98.6</v>
      </c>
      <c r="U15" s="75">
        <f>(T15-71)*0.7</f>
        <v>19.319999999999993</v>
      </c>
    </row>
    <row r="16" spans="1:21" ht="12.75">
      <c r="A16" s="23">
        <f>A15+1</f>
        <v>13</v>
      </c>
      <c r="B16" s="24" t="s">
        <v>246</v>
      </c>
      <c r="C16" s="25" t="s">
        <v>247</v>
      </c>
      <c r="D16" s="26">
        <v>99.4</v>
      </c>
      <c r="E16" s="76">
        <v>90</v>
      </c>
      <c r="F16" s="76">
        <v>97</v>
      </c>
      <c r="G16" s="76">
        <v>94</v>
      </c>
      <c r="H16" s="76">
        <v>88</v>
      </c>
      <c r="I16" s="76"/>
      <c r="J16" s="76">
        <v>98</v>
      </c>
      <c r="K16" s="76">
        <v>104</v>
      </c>
      <c r="L16" s="30" t="s">
        <v>257</v>
      </c>
      <c r="M16" s="78"/>
      <c r="N16" s="122"/>
      <c r="O16" s="122">
        <v>20</v>
      </c>
      <c r="P16" s="123"/>
      <c r="Q16" s="124"/>
      <c r="R16" s="78"/>
      <c r="S16" s="78">
        <v>13</v>
      </c>
      <c r="T16" s="122">
        <f>AVERAGE(E16:K16)</f>
        <v>95.16666666666667</v>
      </c>
      <c r="U16" s="75">
        <f>(T16-71)*0.7</f>
        <v>16.916666666666668</v>
      </c>
    </row>
    <row r="17" spans="1:21" ht="12.75">
      <c r="A17" s="23">
        <f>A16+1</f>
        <v>14</v>
      </c>
      <c r="B17" s="24" t="s">
        <v>41</v>
      </c>
      <c r="C17" s="25" t="s">
        <v>42</v>
      </c>
      <c r="D17" s="26">
        <v>105.83333333333333</v>
      </c>
      <c r="E17" s="76">
        <v>111</v>
      </c>
      <c r="F17" s="76">
        <v>116</v>
      </c>
      <c r="G17" s="76">
        <v>116</v>
      </c>
      <c r="H17" s="76"/>
      <c r="I17" s="76">
        <v>108</v>
      </c>
      <c r="J17" s="76"/>
      <c r="K17" s="76">
        <v>110</v>
      </c>
      <c r="L17" s="30"/>
      <c r="M17" s="78">
        <f>SUM(E17:K17)/7</f>
        <v>80.14285714285714</v>
      </c>
      <c r="N17" s="122">
        <f>SUM(E17:K17)/4</f>
        <v>140.25</v>
      </c>
      <c r="O17" s="122">
        <v>32</v>
      </c>
      <c r="P17" s="128">
        <v>5</v>
      </c>
      <c r="Q17" s="124"/>
      <c r="R17" s="78"/>
      <c r="S17" s="78">
        <v>34.83333333333333</v>
      </c>
      <c r="T17" s="122">
        <f>AVERAGE(E17:K17)</f>
        <v>112.2</v>
      </c>
      <c r="U17" s="75">
        <v>40</v>
      </c>
    </row>
    <row r="18" spans="1:21" ht="12.75">
      <c r="A18" s="23">
        <f>A17+1</f>
        <v>15</v>
      </c>
      <c r="B18" s="24" t="s">
        <v>217</v>
      </c>
      <c r="C18" s="25" t="s">
        <v>218</v>
      </c>
      <c r="D18" s="26"/>
      <c r="E18" s="76"/>
      <c r="F18" s="76"/>
      <c r="G18" s="76"/>
      <c r="H18" s="76"/>
      <c r="I18" s="76"/>
      <c r="J18" s="76"/>
      <c r="K18" s="76"/>
      <c r="L18" s="30"/>
      <c r="M18" s="78"/>
      <c r="N18" s="122"/>
      <c r="O18" s="122" t="s">
        <v>21</v>
      </c>
      <c r="P18" s="123">
        <v>1</v>
      </c>
      <c r="Q18" s="124"/>
      <c r="R18" s="30"/>
      <c r="S18" s="78" t="s">
        <v>21</v>
      </c>
      <c r="T18" s="122" t="s">
        <v>21</v>
      </c>
      <c r="U18" s="75" t="s">
        <v>21</v>
      </c>
    </row>
    <row r="19" spans="1:21" ht="12.75">
      <c r="A19" s="23">
        <f>A18+1</f>
        <v>16</v>
      </c>
      <c r="B19" s="24" t="s">
        <v>266</v>
      </c>
      <c r="C19" s="25" t="s">
        <v>23</v>
      </c>
      <c r="D19" s="26"/>
      <c r="E19" s="76"/>
      <c r="F19" s="76"/>
      <c r="G19" s="76"/>
      <c r="H19" s="76"/>
      <c r="I19" s="76">
        <v>124</v>
      </c>
      <c r="J19" s="76"/>
      <c r="K19" s="76"/>
      <c r="L19" s="30"/>
      <c r="M19" s="78"/>
      <c r="N19" s="122"/>
      <c r="O19" s="122"/>
      <c r="P19" s="123"/>
      <c r="Q19" s="124"/>
      <c r="R19" s="30"/>
      <c r="S19" s="78">
        <v>40</v>
      </c>
      <c r="T19" s="122">
        <f>AVERAGE(E19:K19)</f>
        <v>124</v>
      </c>
      <c r="U19" s="75" t="s">
        <v>21</v>
      </c>
    </row>
    <row r="20" spans="1:21" ht="12.75">
      <c r="A20" s="23">
        <f>A19+1</f>
        <v>17</v>
      </c>
      <c r="B20" s="24" t="s">
        <v>43</v>
      </c>
      <c r="C20" s="25" t="s">
        <v>44</v>
      </c>
      <c r="D20" s="26"/>
      <c r="E20" s="76"/>
      <c r="F20" s="76"/>
      <c r="G20" s="76"/>
      <c r="H20" s="76"/>
      <c r="I20" s="76"/>
      <c r="J20" s="76"/>
      <c r="K20" s="76"/>
      <c r="L20" s="30"/>
      <c r="M20" s="78"/>
      <c r="N20" s="122"/>
      <c r="O20" s="122" t="s">
        <v>21</v>
      </c>
      <c r="P20" s="123">
        <v>1</v>
      </c>
      <c r="Q20" s="124"/>
      <c r="R20" s="30"/>
      <c r="S20" s="78" t="s">
        <v>21</v>
      </c>
      <c r="T20" s="122" t="s">
        <v>21</v>
      </c>
      <c r="U20" s="75" t="s">
        <v>21</v>
      </c>
    </row>
    <row r="21" spans="1:21" ht="12.75">
      <c r="A21" s="23">
        <f>A20+1</f>
        <v>18</v>
      </c>
      <c r="B21" s="24" t="s">
        <v>183</v>
      </c>
      <c r="C21" s="25" t="s">
        <v>184</v>
      </c>
      <c r="D21" s="26"/>
      <c r="E21" s="76"/>
      <c r="F21" s="76"/>
      <c r="G21" s="76"/>
      <c r="H21" s="76"/>
      <c r="I21" s="76"/>
      <c r="J21" s="76"/>
      <c r="K21" s="76"/>
      <c r="L21" s="30"/>
      <c r="M21" s="78"/>
      <c r="N21" s="122">
        <f>SUM(E21:K21)</f>
        <v>0</v>
      </c>
      <c r="O21" s="127" t="s">
        <v>21</v>
      </c>
      <c r="P21" s="128"/>
      <c r="Q21" s="124"/>
      <c r="R21" s="30"/>
      <c r="S21" s="78" t="s">
        <v>21</v>
      </c>
      <c r="T21" s="122" t="s">
        <v>21</v>
      </c>
      <c r="U21" s="75" t="s">
        <v>21</v>
      </c>
    </row>
    <row r="22" spans="1:21" ht="12.75">
      <c r="A22" s="23">
        <f>A21+1</f>
        <v>19</v>
      </c>
      <c r="B22" s="24" t="s">
        <v>49</v>
      </c>
      <c r="C22" s="25" t="s">
        <v>38</v>
      </c>
      <c r="D22" s="26"/>
      <c r="E22" s="76"/>
      <c r="F22" s="76"/>
      <c r="G22" s="76"/>
      <c r="H22" s="76"/>
      <c r="I22" s="76"/>
      <c r="J22" s="76"/>
      <c r="K22" s="76"/>
      <c r="L22" s="30"/>
      <c r="M22" s="78"/>
      <c r="N22" s="122">
        <f>SUM(E22:K22)</f>
        <v>0</v>
      </c>
      <c r="O22" s="127" t="s">
        <v>21</v>
      </c>
      <c r="P22" s="128"/>
      <c r="Q22" s="124"/>
      <c r="R22" s="30"/>
      <c r="S22" s="78" t="s">
        <v>21</v>
      </c>
      <c r="T22" s="122" t="s">
        <v>21</v>
      </c>
      <c r="U22" s="75" t="s">
        <v>21</v>
      </c>
    </row>
    <row r="23" spans="1:21" ht="12.75">
      <c r="A23" s="23">
        <f>A22+1</f>
        <v>20</v>
      </c>
      <c r="B23" s="24" t="s">
        <v>185</v>
      </c>
      <c r="C23" s="25" t="s">
        <v>175</v>
      </c>
      <c r="D23" s="26"/>
      <c r="E23" s="76"/>
      <c r="F23" s="76"/>
      <c r="G23" s="76"/>
      <c r="H23" s="76"/>
      <c r="I23" s="76"/>
      <c r="J23" s="76"/>
      <c r="K23" s="76"/>
      <c r="L23" s="30"/>
      <c r="M23" s="78"/>
      <c r="N23" s="122">
        <f>SUM(E23:K23)</f>
        <v>0</v>
      </c>
      <c r="O23" s="127" t="s">
        <v>21</v>
      </c>
      <c r="P23" s="128">
        <v>1</v>
      </c>
      <c r="Q23" s="124"/>
      <c r="R23" s="30"/>
      <c r="S23" s="78" t="s">
        <v>21</v>
      </c>
      <c r="T23" s="122" t="s">
        <v>21</v>
      </c>
      <c r="U23" s="75" t="s">
        <v>21</v>
      </c>
    </row>
    <row r="24" spans="1:21" ht="12.75">
      <c r="A24" s="23">
        <f>A23+1</f>
        <v>21</v>
      </c>
      <c r="B24" s="24" t="s">
        <v>248</v>
      </c>
      <c r="C24" s="25" t="s">
        <v>31</v>
      </c>
      <c r="D24" s="26">
        <v>120</v>
      </c>
      <c r="E24" s="76"/>
      <c r="F24" s="76"/>
      <c r="G24" s="76"/>
      <c r="H24" s="76"/>
      <c r="I24" s="76"/>
      <c r="J24" s="76"/>
      <c r="K24" s="76"/>
      <c r="L24" s="30"/>
      <c r="M24" s="78"/>
      <c r="N24" s="122"/>
      <c r="O24" s="127">
        <v>40</v>
      </c>
      <c r="P24" s="128"/>
      <c r="Q24" s="124"/>
      <c r="R24" s="30"/>
      <c r="S24" s="78" t="s">
        <v>21</v>
      </c>
      <c r="T24" s="122" t="s">
        <v>21</v>
      </c>
      <c r="U24" s="75" t="s">
        <v>21</v>
      </c>
    </row>
    <row r="25" spans="1:21" ht="12.75">
      <c r="A25" s="23">
        <f>A24+1</f>
        <v>22</v>
      </c>
      <c r="B25" s="24" t="s">
        <v>186</v>
      </c>
      <c r="C25" s="25" t="s">
        <v>25</v>
      </c>
      <c r="D25" s="26">
        <v>92</v>
      </c>
      <c r="E25" s="76"/>
      <c r="F25" s="76"/>
      <c r="G25" s="76"/>
      <c r="H25" s="76"/>
      <c r="I25" s="76"/>
      <c r="J25" s="76"/>
      <c r="K25" s="76"/>
      <c r="L25" s="30"/>
      <c r="M25" s="78"/>
      <c r="N25" s="122">
        <f>SUM(E25:K25)</f>
        <v>0</v>
      </c>
      <c r="O25" s="122">
        <v>11.025</v>
      </c>
      <c r="P25" s="128">
        <v>4</v>
      </c>
      <c r="Q25" s="124"/>
      <c r="R25" s="78"/>
      <c r="S25" s="78" t="s">
        <v>21</v>
      </c>
      <c r="T25" s="122" t="s">
        <v>21</v>
      </c>
      <c r="U25" s="75" t="s">
        <v>21</v>
      </c>
    </row>
    <row r="26" spans="1:21" ht="12.75">
      <c r="A26" s="23">
        <f>A25+1</f>
        <v>23</v>
      </c>
      <c r="B26" s="24" t="s">
        <v>57</v>
      </c>
      <c r="C26" s="25" t="s">
        <v>220</v>
      </c>
      <c r="D26" s="26">
        <v>84.5</v>
      </c>
      <c r="E26" s="76"/>
      <c r="F26" s="76"/>
      <c r="G26" s="76">
        <v>87</v>
      </c>
      <c r="H26" s="76"/>
      <c r="I26" s="76"/>
      <c r="J26" s="76"/>
      <c r="K26" s="76">
        <v>92</v>
      </c>
      <c r="L26" s="30"/>
      <c r="M26" s="78">
        <f>SUM(E26:K26)/8</f>
        <v>22.375</v>
      </c>
      <c r="N26" s="122"/>
      <c r="O26" s="127">
        <v>8</v>
      </c>
      <c r="P26" s="128">
        <v>1</v>
      </c>
      <c r="Q26" s="124"/>
      <c r="R26" s="30"/>
      <c r="S26" s="78">
        <v>14</v>
      </c>
      <c r="T26" s="122">
        <f>AVERAGE(E26:K26)</f>
        <v>89.5</v>
      </c>
      <c r="U26" s="75" t="s">
        <v>21</v>
      </c>
    </row>
    <row r="27" spans="1:21" ht="12.75">
      <c r="A27" s="23">
        <f>A26+1</f>
        <v>24</v>
      </c>
      <c r="B27" s="24" t="s">
        <v>249</v>
      </c>
      <c r="C27" s="25" t="s">
        <v>31</v>
      </c>
      <c r="D27" s="26">
        <v>119.5</v>
      </c>
      <c r="E27" s="76"/>
      <c r="F27" s="76"/>
      <c r="G27" s="76"/>
      <c r="H27" s="76"/>
      <c r="I27" s="76"/>
      <c r="J27" s="76"/>
      <c r="K27" s="76"/>
      <c r="L27" s="30"/>
      <c r="M27" s="78"/>
      <c r="N27" s="122"/>
      <c r="O27" s="127">
        <v>39</v>
      </c>
      <c r="P27" s="128"/>
      <c r="Q27" s="124"/>
      <c r="R27" s="30"/>
      <c r="S27" s="78">
        <v>40</v>
      </c>
      <c r="T27" s="122" t="s">
        <v>21</v>
      </c>
      <c r="U27" s="75" t="s">
        <v>21</v>
      </c>
    </row>
    <row r="28" spans="1:21" ht="12.75">
      <c r="A28" s="23">
        <f>A27+1</f>
        <v>25</v>
      </c>
      <c r="B28" s="24" t="s">
        <v>250</v>
      </c>
      <c r="C28" s="25" t="s">
        <v>31</v>
      </c>
      <c r="D28" s="26">
        <v>110</v>
      </c>
      <c r="E28" s="76"/>
      <c r="F28" s="76"/>
      <c r="G28" s="76"/>
      <c r="H28" s="76"/>
      <c r="I28" s="76"/>
      <c r="J28" s="76"/>
      <c r="K28" s="76"/>
      <c r="L28" s="30"/>
      <c r="M28" s="78"/>
      <c r="N28" s="122"/>
      <c r="O28" s="127">
        <v>33</v>
      </c>
      <c r="P28" s="128"/>
      <c r="Q28" s="124"/>
      <c r="R28" s="30"/>
      <c r="S28" s="78" t="s">
        <v>21</v>
      </c>
      <c r="T28" s="122" t="s">
        <v>21</v>
      </c>
      <c r="U28" s="75" t="s">
        <v>21</v>
      </c>
    </row>
    <row r="29" spans="1:21" ht="12.75">
      <c r="A29" s="23">
        <f>A28+1</f>
        <v>26</v>
      </c>
      <c r="B29" s="24" t="s">
        <v>65</v>
      </c>
      <c r="C29" s="25" t="s">
        <v>62</v>
      </c>
      <c r="D29" s="26"/>
      <c r="E29" s="76"/>
      <c r="F29" s="76"/>
      <c r="G29" s="76"/>
      <c r="H29" s="76"/>
      <c r="I29" s="76"/>
      <c r="J29" s="76"/>
      <c r="K29" s="76"/>
      <c r="L29" s="30"/>
      <c r="M29" s="78"/>
      <c r="N29" s="122"/>
      <c r="O29" s="127" t="s">
        <v>21</v>
      </c>
      <c r="P29" s="128">
        <v>1</v>
      </c>
      <c r="Q29" s="124"/>
      <c r="R29" s="30"/>
      <c r="S29" s="78" t="s">
        <v>21</v>
      </c>
      <c r="T29" s="122" t="s">
        <v>21</v>
      </c>
      <c r="U29" s="75" t="s">
        <v>21</v>
      </c>
    </row>
    <row r="30" spans="1:21" ht="12.75">
      <c r="A30" s="23">
        <f>A29+1</f>
        <v>27</v>
      </c>
      <c r="B30" s="24" t="s">
        <v>267</v>
      </c>
      <c r="C30" s="25" t="s">
        <v>197</v>
      </c>
      <c r="D30" s="26"/>
      <c r="E30" s="76">
        <v>97</v>
      </c>
      <c r="F30" s="76"/>
      <c r="G30" s="76"/>
      <c r="H30" s="76"/>
      <c r="I30" s="76"/>
      <c r="J30" s="76"/>
      <c r="K30" s="76"/>
      <c r="L30" s="30"/>
      <c r="M30" s="78"/>
      <c r="N30" s="122"/>
      <c r="O30" s="127"/>
      <c r="P30" s="128"/>
      <c r="Q30" s="124"/>
      <c r="R30" s="30"/>
      <c r="S30" s="78">
        <v>22</v>
      </c>
      <c r="T30" s="122">
        <f>AVERAGE(E30:K30)</f>
        <v>97</v>
      </c>
      <c r="U30" s="75" t="s">
        <v>21</v>
      </c>
    </row>
    <row r="31" spans="1:21" ht="12.75">
      <c r="A31" s="23">
        <f>A30+1</f>
        <v>28</v>
      </c>
      <c r="B31" s="24" t="s">
        <v>67</v>
      </c>
      <c r="C31" s="25" t="s">
        <v>68</v>
      </c>
      <c r="D31" s="26">
        <v>94</v>
      </c>
      <c r="E31" s="76">
        <v>99</v>
      </c>
      <c r="F31" s="76"/>
      <c r="G31" s="76"/>
      <c r="H31" s="76">
        <v>92</v>
      </c>
      <c r="I31" s="76">
        <v>91</v>
      </c>
      <c r="J31" s="76"/>
      <c r="K31" s="76"/>
      <c r="L31" s="30"/>
      <c r="M31" s="78">
        <v>92</v>
      </c>
      <c r="N31" s="122">
        <f>SUM(E31:K31)/5</f>
        <v>56.4</v>
      </c>
      <c r="O31" s="122">
        <v>14</v>
      </c>
      <c r="P31" s="123">
        <v>6</v>
      </c>
      <c r="Q31" s="124"/>
      <c r="R31" s="78"/>
      <c r="S31" s="78">
        <v>17</v>
      </c>
      <c r="T31" s="122">
        <f>AVERAGE(E31:K31)</f>
        <v>94</v>
      </c>
      <c r="U31" s="75">
        <f>T31-71</f>
        <v>23</v>
      </c>
    </row>
    <row r="32" spans="1:21" ht="12.75">
      <c r="A32" s="23">
        <f>A31+1</f>
        <v>29</v>
      </c>
      <c r="B32" s="24" t="s">
        <v>67</v>
      </c>
      <c r="C32" s="25" t="s">
        <v>25</v>
      </c>
      <c r="D32" s="26">
        <v>77.4</v>
      </c>
      <c r="E32" s="76">
        <v>76</v>
      </c>
      <c r="F32" s="76">
        <v>89</v>
      </c>
      <c r="G32" s="76"/>
      <c r="H32" s="76"/>
      <c r="I32" s="76">
        <v>79</v>
      </c>
      <c r="J32" s="76">
        <v>87</v>
      </c>
      <c r="K32" s="76">
        <v>94</v>
      </c>
      <c r="L32" s="30"/>
      <c r="M32" s="78">
        <f>SUM(E32:K32)/7</f>
        <v>60.714285714285715</v>
      </c>
      <c r="N32" s="122">
        <f>SUM(E32:K32)/5</f>
        <v>85</v>
      </c>
      <c r="O32" s="122">
        <v>3</v>
      </c>
      <c r="P32" s="123">
        <v>4</v>
      </c>
      <c r="Q32" s="124"/>
      <c r="R32" s="78"/>
      <c r="S32" s="78">
        <v>5</v>
      </c>
      <c r="T32" s="122">
        <f>AVERAGE(E32:K32)</f>
        <v>85</v>
      </c>
      <c r="U32" s="75">
        <f>T32-71</f>
        <v>14</v>
      </c>
    </row>
    <row r="33" spans="1:21" ht="12.75">
      <c r="A33" s="23">
        <f>A32+1</f>
        <v>30</v>
      </c>
      <c r="B33" s="24" t="s">
        <v>221</v>
      </c>
      <c r="C33" s="25" t="s">
        <v>25</v>
      </c>
      <c r="D33" s="26"/>
      <c r="E33" s="76"/>
      <c r="F33" s="76"/>
      <c r="G33" s="76"/>
      <c r="H33" s="76"/>
      <c r="I33" s="76"/>
      <c r="J33" s="76"/>
      <c r="K33" s="76"/>
      <c r="L33" s="30"/>
      <c r="M33" s="78"/>
      <c r="N33" s="122"/>
      <c r="O33" s="122">
        <v>40</v>
      </c>
      <c r="P33" s="123">
        <v>3</v>
      </c>
      <c r="Q33" s="124"/>
      <c r="R33" s="78"/>
      <c r="S33" s="78" t="s">
        <v>21</v>
      </c>
      <c r="T33" s="122" t="s">
        <v>21</v>
      </c>
      <c r="U33" s="75" t="s">
        <v>21</v>
      </c>
    </row>
    <row r="34" spans="1:21" ht="12.75">
      <c r="A34" s="23">
        <f>A33+1</f>
        <v>31</v>
      </c>
      <c r="B34" s="24" t="s">
        <v>187</v>
      </c>
      <c r="C34" s="25" t="s">
        <v>188</v>
      </c>
      <c r="D34" s="26">
        <v>90.66666666666667</v>
      </c>
      <c r="E34" s="76">
        <v>86</v>
      </c>
      <c r="F34" s="76"/>
      <c r="G34" s="76"/>
      <c r="H34" s="76"/>
      <c r="I34" s="76"/>
      <c r="J34" s="76"/>
      <c r="K34" s="76"/>
      <c r="L34" s="30"/>
      <c r="M34" s="78"/>
      <c r="N34" s="122">
        <f>SUM(E34:K34)/5</f>
        <v>17.2</v>
      </c>
      <c r="O34" s="122">
        <v>8</v>
      </c>
      <c r="P34" s="123">
        <v>3</v>
      </c>
      <c r="Q34" s="124"/>
      <c r="R34" s="78"/>
      <c r="S34" s="78">
        <v>13.76666666666667</v>
      </c>
      <c r="T34" s="122">
        <f>AVERAGE(E34:K34)</f>
        <v>86</v>
      </c>
      <c r="U34" s="75" t="s">
        <v>21</v>
      </c>
    </row>
    <row r="35" spans="1:21" ht="12.75">
      <c r="A35" s="23">
        <f>A34+1</f>
        <v>32</v>
      </c>
      <c r="B35" s="24" t="s">
        <v>70</v>
      </c>
      <c r="C35" s="25" t="s">
        <v>31</v>
      </c>
      <c r="D35" s="26"/>
      <c r="E35" s="76"/>
      <c r="F35" s="76"/>
      <c r="G35" s="76"/>
      <c r="H35" s="76"/>
      <c r="I35" s="76"/>
      <c r="J35" s="76"/>
      <c r="K35" s="76"/>
      <c r="L35" s="30"/>
      <c r="M35" s="78">
        <f>SUM(E35:K35)/2</f>
        <v>0</v>
      </c>
      <c r="N35" s="122"/>
      <c r="O35" s="127" t="s">
        <v>21</v>
      </c>
      <c r="P35" s="128"/>
      <c r="Q35" s="124"/>
      <c r="R35" s="30"/>
      <c r="S35" s="78" t="s">
        <v>21</v>
      </c>
      <c r="T35" s="122" t="s">
        <v>21</v>
      </c>
      <c r="U35" s="75" t="s">
        <v>21</v>
      </c>
    </row>
    <row r="36" spans="1:21" ht="12.75">
      <c r="A36" s="23">
        <f>A35+1</f>
        <v>33</v>
      </c>
      <c r="B36" s="24" t="s">
        <v>74</v>
      </c>
      <c r="C36" s="25" t="s">
        <v>75</v>
      </c>
      <c r="D36" s="26">
        <v>95</v>
      </c>
      <c r="E36" s="76">
        <v>102</v>
      </c>
      <c r="F36" s="76"/>
      <c r="G36" s="76">
        <v>96</v>
      </c>
      <c r="H36" s="76">
        <v>90</v>
      </c>
      <c r="I36" s="76">
        <v>92</v>
      </c>
      <c r="J36" s="76"/>
      <c r="K36" s="76">
        <v>98</v>
      </c>
      <c r="L36" s="30"/>
      <c r="M36" s="78">
        <v>97.5</v>
      </c>
      <c r="N36" s="122">
        <f>SUM(E36:K36)/2</f>
        <v>239</v>
      </c>
      <c r="O36" s="127">
        <v>19</v>
      </c>
      <c r="P36" s="128">
        <v>2</v>
      </c>
      <c r="Q36" s="124"/>
      <c r="R36" s="30"/>
      <c r="S36" s="78">
        <v>20</v>
      </c>
      <c r="T36" s="122">
        <f>AVERAGE(E36:K36)</f>
        <v>95.6</v>
      </c>
      <c r="U36" s="75">
        <f>T36-71</f>
        <v>24.599999999999994</v>
      </c>
    </row>
    <row r="37" spans="1:21" ht="12.75">
      <c r="A37" s="23">
        <f>A36+1</f>
        <v>34</v>
      </c>
      <c r="B37" s="24" t="s">
        <v>78</v>
      </c>
      <c r="C37" s="25" t="s">
        <v>79</v>
      </c>
      <c r="D37" s="26"/>
      <c r="E37" s="76"/>
      <c r="F37" s="76"/>
      <c r="G37" s="76">
        <v>101</v>
      </c>
      <c r="H37" s="76"/>
      <c r="I37" s="76"/>
      <c r="J37" s="76"/>
      <c r="K37" s="76"/>
      <c r="L37" s="30"/>
      <c r="M37" s="78"/>
      <c r="N37" s="122"/>
      <c r="O37" s="127" t="s">
        <v>21</v>
      </c>
      <c r="P37" s="128">
        <v>1</v>
      </c>
      <c r="Q37" s="124"/>
      <c r="R37" s="30"/>
      <c r="S37" s="78">
        <v>24</v>
      </c>
      <c r="T37" s="122">
        <f>AVERAGE(E37:K37)</f>
        <v>101</v>
      </c>
      <c r="U37" s="75" t="s">
        <v>21</v>
      </c>
    </row>
    <row r="38" spans="1:21" ht="12.75">
      <c r="A38" s="23">
        <f>A37+1</f>
        <v>35</v>
      </c>
      <c r="B38" s="24" t="s">
        <v>81</v>
      </c>
      <c r="C38" s="25" t="s">
        <v>82</v>
      </c>
      <c r="D38" s="26"/>
      <c r="E38" s="76"/>
      <c r="F38" s="76"/>
      <c r="G38" s="76"/>
      <c r="H38" s="76"/>
      <c r="I38" s="76"/>
      <c r="J38" s="76"/>
      <c r="K38" s="76"/>
      <c r="L38" s="30"/>
      <c r="M38" s="78">
        <v>93</v>
      </c>
      <c r="N38" s="122"/>
      <c r="O38" s="127" t="s">
        <v>21</v>
      </c>
      <c r="P38" s="128">
        <v>1</v>
      </c>
      <c r="Q38" s="124"/>
      <c r="R38" s="30"/>
      <c r="S38" s="78" t="s">
        <v>21</v>
      </c>
      <c r="T38" s="122" t="s">
        <v>21</v>
      </c>
      <c r="U38" s="75" t="s">
        <v>21</v>
      </c>
    </row>
    <row r="39" spans="1:21" ht="12.75">
      <c r="A39" s="23">
        <f>A38+1</f>
        <v>36</v>
      </c>
      <c r="B39" s="24" t="s">
        <v>83</v>
      </c>
      <c r="C39" s="25" t="s">
        <v>84</v>
      </c>
      <c r="D39" s="26">
        <v>112.5</v>
      </c>
      <c r="E39" s="76"/>
      <c r="F39" s="76"/>
      <c r="G39" s="76"/>
      <c r="H39" s="76"/>
      <c r="I39" s="76"/>
      <c r="J39" s="76"/>
      <c r="K39" s="76"/>
      <c r="L39" s="30"/>
      <c r="M39" s="78">
        <v>110</v>
      </c>
      <c r="N39" s="122">
        <f>SUM(E39:K39)/2</f>
        <v>0</v>
      </c>
      <c r="O39" s="127">
        <v>31</v>
      </c>
      <c r="P39" s="128"/>
      <c r="Q39" s="124"/>
      <c r="R39" s="30"/>
      <c r="S39" s="78">
        <v>40</v>
      </c>
      <c r="T39" s="122" t="s">
        <v>21</v>
      </c>
      <c r="U39" s="75" t="s">
        <v>21</v>
      </c>
    </row>
    <row r="40" spans="1:21" ht="12.75">
      <c r="A40" s="23">
        <f>A39+1</f>
        <v>37</v>
      </c>
      <c r="B40" s="24" t="s">
        <v>251</v>
      </c>
      <c r="C40" s="25" t="s">
        <v>44</v>
      </c>
      <c r="D40" s="26">
        <v>102</v>
      </c>
      <c r="E40" s="76">
        <v>110</v>
      </c>
      <c r="F40" s="76">
        <v>112</v>
      </c>
      <c r="G40" s="76">
        <v>113</v>
      </c>
      <c r="H40" s="76"/>
      <c r="I40" s="76">
        <v>109</v>
      </c>
      <c r="J40" s="76"/>
      <c r="K40" s="76"/>
      <c r="L40" s="30"/>
      <c r="M40" s="78"/>
      <c r="N40" s="122"/>
      <c r="O40" s="127">
        <v>27</v>
      </c>
      <c r="P40" s="128"/>
      <c r="Q40" s="124"/>
      <c r="R40" s="30"/>
      <c r="S40" s="78">
        <v>37</v>
      </c>
      <c r="T40" s="122">
        <f>AVERAGE(E40:K40)</f>
        <v>111</v>
      </c>
      <c r="U40" s="75">
        <f>T40-71</f>
        <v>40</v>
      </c>
    </row>
    <row r="41" spans="1:21" ht="12.75">
      <c r="A41" s="23">
        <f>A40+1</f>
        <v>38</v>
      </c>
      <c r="B41" s="24" t="s">
        <v>225</v>
      </c>
      <c r="C41" s="25" t="s">
        <v>147</v>
      </c>
      <c r="D41" s="26"/>
      <c r="E41" s="76"/>
      <c r="F41" s="76"/>
      <c r="G41" s="76"/>
      <c r="H41" s="76"/>
      <c r="I41" s="76"/>
      <c r="J41" s="76"/>
      <c r="K41" s="76"/>
      <c r="L41" s="30"/>
      <c r="M41" s="78"/>
      <c r="N41" s="122"/>
      <c r="O41" s="122">
        <v>32</v>
      </c>
      <c r="P41" s="123">
        <v>1</v>
      </c>
      <c r="Q41" s="124"/>
      <c r="R41" s="78"/>
      <c r="S41" s="78" t="s">
        <v>21</v>
      </c>
      <c r="T41" s="122" t="s">
        <v>21</v>
      </c>
      <c r="U41" s="75" t="s">
        <v>21</v>
      </c>
    </row>
    <row r="42" spans="1:21" ht="12.75">
      <c r="A42" s="23">
        <f>A41+1</f>
        <v>39</v>
      </c>
      <c r="B42" s="24" t="s">
        <v>252</v>
      </c>
      <c r="C42" s="25" t="s">
        <v>27</v>
      </c>
      <c r="D42" s="26">
        <v>93.5</v>
      </c>
      <c r="E42" s="76"/>
      <c r="F42" s="76"/>
      <c r="G42" s="76"/>
      <c r="H42" s="76"/>
      <c r="I42" s="76"/>
      <c r="J42" s="76"/>
      <c r="K42" s="76"/>
      <c r="L42" s="30"/>
      <c r="M42" s="78"/>
      <c r="N42" s="122"/>
      <c r="O42" s="122">
        <v>20</v>
      </c>
      <c r="P42" s="123"/>
      <c r="Q42" s="124"/>
      <c r="R42" s="78"/>
      <c r="S42" s="78" t="s">
        <v>21</v>
      </c>
      <c r="T42" s="122" t="s">
        <v>21</v>
      </c>
      <c r="U42" s="75" t="s">
        <v>21</v>
      </c>
    </row>
    <row r="43" spans="1:21" ht="12.75">
      <c r="A43" s="23">
        <f>A42+1</f>
        <v>40</v>
      </c>
      <c r="B43" s="24" t="s">
        <v>87</v>
      </c>
      <c r="C43" s="25" t="s">
        <v>106</v>
      </c>
      <c r="D43" s="26">
        <v>84</v>
      </c>
      <c r="E43" s="76">
        <v>90</v>
      </c>
      <c r="F43" s="76"/>
      <c r="G43" s="76"/>
      <c r="H43" s="76"/>
      <c r="I43" s="76"/>
      <c r="J43" s="76"/>
      <c r="K43" s="76"/>
      <c r="L43" s="30"/>
      <c r="M43" s="78"/>
      <c r="N43" s="122"/>
      <c r="O43" s="122" t="s">
        <v>21</v>
      </c>
      <c r="P43" s="123">
        <v>2</v>
      </c>
      <c r="Q43" s="124"/>
      <c r="R43" s="30"/>
      <c r="S43" s="78">
        <v>16</v>
      </c>
      <c r="T43" s="122">
        <f>AVERAGE(E43:K43)</f>
        <v>90</v>
      </c>
      <c r="U43" s="75" t="s">
        <v>21</v>
      </c>
    </row>
    <row r="44" spans="1:21" ht="12.75">
      <c r="A44" s="23">
        <f>A43+1</f>
        <v>41</v>
      </c>
      <c r="B44" s="24" t="s">
        <v>253</v>
      </c>
      <c r="C44" s="25" t="s">
        <v>31</v>
      </c>
      <c r="D44" s="26">
        <v>107</v>
      </c>
      <c r="E44" s="76"/>
      <c r="F44" s="76"/>
      <c r="G44" s="76"/>
      <c r="H44" s="76"/>
      <c r="I44" s="76"/>
      <c r="J44" s="76"/>
      <c r="K44" s="76"/>
      <c r="L44" s="30"/>
      <c r="M44" s="78"/>
      <c r="N44" s="122"/>
      <c r="O44" s="122">
        <v>31</v>
      </c>
      <c r="P44" s="123"/>
      <c r="Q44" s="124"/>
      <c r="R44" s="30"/>
      <c r="S44" s="78" t="s">
        <v>21</v>
      </c>
      <c r="T44" s="122" t="s">
        <v>21</v>
      </c>
      <c r="U44" s="75" t="s">
        <v>21</v>
      </c>
    </row>
    <row r="45" spans="1:21" ht="12.75">
      <c r="A45" s="23">
        <f>A44+1</f>
        <v>42</v>
      </c>
      <c r="B45" s="24" t="s">
        <v>148</v>
      </c>
      <c r="C45" s="25" t="s">
        <v>62</v>
      </c>
      <c r="D45" s="26"/>
      <c r="E45" s="76"/>
      <c r="F45" s="76"/>
      <c r="G45" s="76"/>
      <c r="H45" s="76"/>
      <c r="I45" s="76"/>
      <c r="J45" s="76"/>
      <c r="K45" s="76"/>
      <c r="L45" s="30"/>
      <c r="M45" s="78">
        <v>114</v>
      </c>
      <c r="N45" s="122">
        <f>SUM(E45:K45)/2</f>
        <v>0</v>
      </c>
      <c r="O45" s="122" t="s">
        <v>21</v>
      </c>
      <c r="P45" s="128"/>
      <c r="Q45" s="124"/>
      <c r="R45" s="30"/>
      <c r="S45" s="78" t="s">
        <v>21</v>
      </c>
      <c r="T45" s="122" t="s">
        <v>21</v>
      </c>
      <c r="U45" s="75" t="s">
        <v>21</v>
      </c>
    </row>
    <row r="46" spans="1:21" ht="12.75">
      <c r="A46" s="23">
        <f>A45+1</f>
        <v>43</v>
      </c>
      <c r="B46" s="24" t="s">
        <v>149</v>
      </c>
      <c r="C46" s="25" t="s">
        <v>23</v>
      </c>
      <c r="D46" s="26"/>
      <c r="E46" s="76"/>
      <c r="F46" s="76"/>
      <c r="G46" s="76"/>
      <c r="H46" s="76"/>
      <c r="I46" s="76"/>
      <c r="J46" s="76"/>
      <c r="K46" s="76"/>
      <c r="L46" s="30"/>
      <c r="M46" s="78">
        <f>SUM(E46:K46)/3</f>
        <v>0</v>
      </c>
      <c r="N46" s="122"/>
      <c r="O46" s="122" t="s">
        <v>21</v>
      </c>
      <c r="P46" s="128"/>
      <c r="Q46" s="124"/>
      <c r="R46" s="30"/>
      <c r="S46" s="78" t="s">
        <v>21</v>
      </c>
      <c r="T46" s="122" t="s">
        <v>21</v>
      </c>
      <c r="U46" s="75" t="s">
        <v>21</v>
      </c>
    </row>
    <row r="47" spans="1:21" ht="12.75">
      <c r="A47" s="23">
        <f>A46+1</f>
        <v>44</v>
      </c>
      <c r="B47" s="24" t="s">
        <v>254</v>
      </c>
      <c r="C47" s="25" t="s">
        <v>147</v>
      </c>
      <c r="D47" s="26">
        <v>99</v>
      </c>
      <c r="E47" s="76">
        <v>100</v>
      </c>
      <c r="F47" s="76"/>
      <c r="G47" s="76">
        <v>99</v>
      </c>
      <c r="H47" s="76">
        <v>89</v>
      </c>
      <c r="I47" s="76"/>
      <c r="J47" s="76"/>
      <c r="K47" s="76">
        <v>101</v>
      </c>
      <c r="L47" s="30"/>
      <c r="M47" s="78"/>
      <c r="N47" s="122"/>
      <c r="O47" s="122">
        <v>17</v>
      </c>
      <c r="P47" s="128"/>
      <c r="Q47" s="124"/>
      <c r="R47" s="30"/>
      <c r="S47" s="78">
        <v>17</v>
      </c>
      <c r="T47" s="122">
        <f>AVERAGE(E47:K47)</f>
        <v>97.25</v>
      </c>
      <c r="U47" s="75">
        <f>T47-71</f>
        <v>26.25</v>
      </c>
    </row>
    <row r="48" spans="1:21" ht="12.75">
      <c r="A48" s="23">
        <f>A47+1</f>
        <v>45</v>
      </c>
      <c r="B48" s="24" t="s">
        <v>89</v>
      </c>
      <c r="C48" s="25" t="s">
        <v>191</v>
      </c>
      <c r="D48" s="26">
        <v>94.33333333333333</v>
      </c>
      <c r="E48" s="76"/>
      <c r="F48" s="76">
        <v>99</v>
      </c>
      <c r="G48" s="76">
        <v>97</v>
      </c>
      <c r="H48" s="76">
        <v>91</v>
      </c>
      <c r="I48" s="76">
        <v>82</v>
      </c>
      <c r="J48" s="76"/>
      <c r="K48" s="76">
        <v>91</v>
      </c>
      <c r="L48" s="30" t="s">
        <v>261</v>
      </c>
      <c r="M48" s="78">
        <v>91.5</v>
      </c>
      <c r="N48" s="122">
        <f>SUM(E48:K48)/3</f>
        <v>153.33333333333334</v>
      </c>
      <c r="O48" s="122">
        <v>19</v>
      </c>
      <c r="P48" s="123">
        <v>3</v>
      </c>
      <c r="Q48" s="124"/>
      <c r="R48" s="78"/>
      <c r="S48" s="78">
        <v>5</v>
      </c>
      <c r="T48" s="122">
        <f>AVERAGE(E48:K48)</f>
        <v>92</v>
      </c>
      <c r="U48" s="75">
        <f>(T48-71)*0.7</f>
        <v>14.7</v>
      </c>
    </row>
    <row r="49" spans="1:21" ht="12.75">
      <c r="A49" s="23">
        <f>A48+1</f>
        <v>46</v>
      </c>
      <c r="B49" s="38" t="s">
        <v>152</v>
      </c>
      <c r="C49" s="39" t="s">
        <v>153</v>
      </c>
      <c r="D49" s="37"/>
      <c r="E49" s="80"/>
      <c r="F49" s="80"/>
      <c r="G49" s="80"/>
      <c r="H49" s="80"/>
      <c r="I49" s="80"/>
      <c r="J49" s="80"/>
      <c r="K49" s="80"/>
      <c r="L49" s="42"/>
      <c r="M49" s="78">
        <f>SUM(E49:K49)/6</f>
        <v>0</v>
      </c>
      <c r="N49" s="122">
        <f>SUM(E49:K49)/7</f>
        <v>0</v>
      </c>
      <c r="O49" s="122" t="s">
        <v>21</v>
      </c>
      <c r="P49" s="123"/>
      <c r="Q49" s="124"/>
      <c r="R49" s="30"/>
      <c r="S49" s="78" t="s">
        <v>21</v>
      </c>
      <c r="T49" s="122" t="s">
        <v>21</v>
      </c>
      <c r="U49" s="75" t="s">
        <v>21</v>
      </c>
    </row>
    <row r="50" spans="1:21" ht="12.75">
      <c r="A50" s="23">
        <f>A49+1</f>
        <v>47</v>
      </c>
      <c r="B50" s="38" t="s">
        <v>97</v>
      </c>
      <c r="C50" s="39" t="s">
        <v>25</v>
      </c>
      <c r="D50" s="37">
        <v>96</v>
      </c>
      <c r="E50" s="80"/>
      <c r="F50" s="80">
        <v>93</v>
      </c>
      <c r="G50" s="80"/>
      <c r="H50" s="80">
        <v>88</v>
      </c>
      <c r="I50" s="80">
        <v>88</v>
      </c>
      <c r="J50" s="80">
        <v>103</v>
      </c>
      <c r="K50" s="80">
        <v>91</v>
      </c>
      <c r="L50" s="42" t="s">
        <v>263</v>
      </c>
      <c r="M50" s="78"/>
      <c r="N50" s="122"/>
      <c r="O50" s="122"/>
      <c r="P50" s="123"/>
      <c r="Q50" s="124"/>
      <c r="R50" s="30"/>
      <c r="S50" s="78">
        <v>16</v>
      </c>
      <c r="T50" s="122">
        <f>AVERAGE(E50:K50)</f>
        <v>92.6</v>
      </c>
      <c r="U50" s="75">
        <f>(T50-71)*0.7</f>
        <v>15.119999999999996</v>
      </c>
    </row>
    <row r="51" spans="1:21" ht="12.75">
      <c r="A51" s="23">
        <f>A50+1</f>
        <v>48</v>
      </c>
      <c r="B51" s="38" t="s">
        <v>268</v>
      </c>
      <c r="C51" s="39" t="s">
        <v>196</v>
      </c>
      <c r="D51" s="37"/>
      <c r="E51" s="80"/>
      <c r="F51" s="80"/>
      <c r="G51" s="80"/>
      <c r="H51" s="80">
        <v>105</v>
      </c>
      <c r="I51" s="80"/>
      <c r="J51" s="80"/>
      <c r="K51" s="80"/>
      <c r="L51" s="42"/>
      <c r="M51" s="78"/>
      <c r="N51" s="122"/>
      <c r="O51" s="122"/>
      <c r="P51" s="123"/>
      <c r="Q51" s="124"/>
      <c r="R51" s="30"/>
      <c r="S51" s="78">
        <v>31</v>
      </c>
      <c r="T51" s="122">
        <f>AVERAGE(E51:K51)</f>
        <v>105</v>
      </c>
      <c r="U51" s="75" t="s">
        <v>21</v>
      </c>
    </row>
    <row r="52" spans="1:21" ht="12.75">
      <c r="A52" s="23">
        <f>A51+1</f>
        <v>49</v>
      </c>
      <c r="B52" s="38" t="s">
        <v>103</v>
      </c>
      <c r="C52" s="39" t="s">
        <v>29</v>
      </c>
      <c r="D52" s="37"/>
      <c r="E52" s="80"/>
      <c r="F52" s="80"/>
      <c r="G52" s="80"/>
      <c r="H52" s="80"/>
      <c r="I52" s="80"/>
      <c r="J52" s="80"/>
      <c r="K52" s="80"/>
      <c r="L52" s="42"/>
      <c r="M52" s="78">
        <v>107.25</v>
      </c>
      <c r="N52" s="122"/>
      <c r="O52" s="122" t="s">
        <v>21</v>
      </c>
      <c r="P52" s="128"/>
      <c r="Q52" s="124"/>
      <c r="R52" s="30"/>
      <c r="S52" s="78" t="s">
        <v>21</v>
      </c>
      <c r="T52" s="122" t="s">
        <v>21</v>
      </c>
      <c r="U52" s="75" t="s">
        <v>21</v>
      </c>
    </row>
    <row r="53" spans="1:21" ht="12.75">
      <c r="A53" s="23">
        <f>A52+1</f>
        <v>50</v>
      </c>
      <c r="B53" s="38" t="s">
        <v>105</v>
      </c>
      <c r="C53" s="39" t="s">
        <v>106</v>
      </c>
      <c r="D53" s="37">
        <v>98</v>
      </c>
      <c r="E53" s="80">
        <v>98</v>
      </c>
      <c r="F53" s="80">
        <v>89</v>
      </c>
      <c r="G53" s="80">
        <v>92</v>
      </c>
      <c r="H53" s="80"/>
      <c r="I53" s="80">
        <v>89</v>
      </c>
      <c r="J53" s="80"/>
      <c r="K53" s="80"/>
      <c r="L53" s="42" t="s">
        <v>258</v>
      </c>
      <c r="M53" s="78">
        <f>SUM(E53:K53)/2</f>
        <v>184</v>
      </c>
      <c r="N53" s="122">
        <f>SUM(E53:K53)/2</f>
        <v>184</v>
      </c>
      <c r="O53" s="122">
        <v>22</v>
      </c>
      <c r="P53" s="128">
        <v>4</v>
      </c>
      <c r="Q53" s="124"/>
      <c r="R53" s="78"/>
      <c r="S53" s="78">
        <v>10</v>
      </c>
      <c r="T53" s="122">
        <f>AVERAGE(E53:K53)</f>
        <v>92</v>
      </c>
      <c r="U53" s="75">
        <f>(T53-71)*0.7</f>
        <v>14.7</v>
      </c>
    </row>
    <row r="54" spans="1:21" ht="12.75">
      <c r="A54" s="23">
        <f>A53+1</f>
        <v>51</v>
      </c>
      <c r="B54" s="38" t="s">
        <v>193</v>
      </c>
      <c r="C54" s="39" t="s">
        <v>106</v>
      </c>
      <c r="D54" s="37">
        <v>94</v>
      </c>
      <c r="E54" s="80"/>
      <c r="F54" s="80">
        <v>103</v>
      </c>
      <c r="G54" s="80">
        <v>94</v>
      </c>
      <c r="H54" s="80">
        <v>102</v>
      </c>
      <c r="I54" s="80">
        <v>96</v>
      </c>
      <c r="J54" s="80">
        <v>101</v>
      </c>
      <c r="K54" s="80">
        <v>106</v>
      </c>
      <c r="L54" s="42"/>
      <c r="M54" s="78"/>
      <c r="N54" s="122">
        <f>SUM(E54:K54)</f>
        <v>602</v>
      </c>
      <c r="O54" s="122">
        <v>14</v>
      </c>
      <c r="P54" s="128">
        <v>6</v>
      </c>
      <c r="Q54" s="124"/>
      <c r="R54" s="78"/>
      <c r="S54" s="78">
        <v>18</v>
      </c>
      <c r="T54" s="122">
        <f>AVERAGE(E54:K54)</f>
        <v>100.33333333333333</v>
      </c>
      <c r="U54" s="75">
        <f>T54-71</f>
        <v>29.33333333333333</v>
      </c>
    </row>
    <row r="55" spans="1:21" ht="12.75">
      <c r="A55" s="23">
        <f>A54+1</f>
        <v>52</v>
      </c>
      <c r="B55" s="38" t="s">
        <v>107</v>
      </c>
      <c r="C55" s="39" t="s">
        <v>108</v>
      </c>
      <c r="D55" s="37"/>
      <c r="E55" s="80"/>
      <c r="F55" s="80"/>
      <c r="G55" s="80"/>
      <c r="H55" s="80"/>
      <c r="I55" s="80"/>
      <c r="J55" s="80"/>
      <c r="K55" s="80"/>
      <c r="L55" s="42"/>
      <c r="M55" s="78">
        <v>89</v>
      </c>
      <c r="N55" s="122"/>
      <c r="O55" s="122" t="s">
        <v>21</v>
      </c>
      <c r="P55" s="128"/>
      <c r="Q55" s="124"/>
      <c r="R55" s="30"/>
      <c r="S55" s="78" t="s">
        <v>21</v>
      </c>
      <c r="T55" s="122" t="s">
        <v>21</v>
      </c>
      <c r="U55" s="75" t="s">
        <v>21</v>
      </c>
    </row>
    <row r="56" spans="1:21" ht="12.75">
      <c r="A56" s="23">
        <f>A55+1</f>
        <v>53</v>
      </c>
      <c r="B56" s="38" t="s">
        <v>109</v>
      </c>
      <c r="C56" s="39" t="s">
        <v>108</v>
      </c>
      <c r="D56" s="37"/>
      <c r="E56" s="80"/>
      <c r="F56" s="80"/>
      <c r="G56" s="80"/>
      <c r="H56" s="80"/>
      <c r="I56" s="80"/>
      <c r="J56" s="80"/>
      <c r="K56" s="80"/>
      <c r="L56" s="42"/>
      <c r="M56" s="78">
        <v>107</v>
      </c>
      <c r="N56" s="122"/>
      <c r="O56" s="122" t="s">
        <v>21</v>
      </c>
      <c r="P56" s="128"/>
      <c r="Q56" s="124"/>
      <c r="R56" s="30"/>
      <c r="S56" s="78" t="s">
        <v>21</v>
      </c>
      <c r="T56" s="122" t="s">
        <v>21</v>
      </c>
      <c r="U56" s="75" t="s">
        <v>21</v>
      </c>
    </row>
    <row r="57" spans="1:21" ht="12.75">
      <c r="A57" s="23">
        <f>A56+1</f>
        <v>54</v>
      </c>
      <c r="B57" s="38" t="s">
        <v>110</v>
      </c>
      <c r="C57" s="39" t="s">
        <v>111</v>
      </c>
      <c r="D57" s="37"/>
      <c r="E57" s="80"/>
      <c r="F57" s="80"/>
      <c r="G57" s="80"/>
      <c r="H57" s="80"/>
      <c r="I57" s="80"/>
      <c r="J57" s="80"/>
      <c r="K57" s="80"/>
      <c r="L57" s="42"/>
      <c r="M57" s="78">
        <v>113</v>
      </c>
      <c r="N57" s="122"/>
      <c r="O57" s="127" t="s">
        <v>21</v>
      </c>
      <c r="P57" s="128"/>
      <c r="Q57" s="124"/>
      <c r="R57" s="30"/>
      <c r="S57" s="78" t="s">
        <v>21</v>
      </c>
      <c r="T57" s="122" t="s">
        <v>21</v>
      </c>
      <c r="U57" s="75" t="s">
        <v>21</v>
      </c>
    </row>
    <row r="58" spans="1:21" ht="12.75">
      <c r="A58" s="23">
        <f>A57+1</f>
        <v>55</v>
      </c>
      <c r="B58" s="38" t="s">
        <v>194</v>
      </c>
      <c r="C58" s="39" t="s">
        <v>175</v>
      </c>
      <c r="D58" s="37"/>
      <c r="E58" s="80"/>
      <c r="F58" s="80"/>
      <c r="G58" s="80"/>
      <c r="H58" s="80"/>
      <c r="I58" s="80"/>
      <c r="J58" s="80"/>
      <c r="K58" s="80"/>
      <c r="L58" s="42"/>
      <c r="M58" s="78"/>
      <c r="N58" s="122">
        <f>SUM(E58:K58)/3</f>
        <v>0</v>
      </c>
      <c r="O58" s="122" t="s">
        <v>21</v>
      </c>
      <c r="P58" s="123">
        <v>2</v>
      </c>
      <c r="Q58" s="124"/>
      <c r="R58" s="30"/>
      <c r="S58" s="78" t="s">
        <v>21</v>
      </c>
      <c r="T58" s="122" t="s">
        <v>21</v>
      </c>
      <c r="U58" s="75" t="s">
        <v>21</v>
      </c>
    </row>
    <row r="59" spans="1:21" ht="12.75">
      <c r="A59" s="23">
        <f>A58+1</f>
        <v>56</v>
      </c>
      <c r="B59" s="38" t="s">
        <v>112</v>
      </c>
      <c r="C59" s="39" t="s">
        <v>23</v>
      </c>
      <c r="D59" s="37">
        <v>115</v>
      </c>
      <c r="E59" s="80"/>
      <c r="F59" s="80"/>
      <c r="G59" s="80">
        <v>117</v>
      </c>
      <c r="H59" s="80"/>
      <c r="I59" s="80">
        <v>119</v>
      </c>
      <c r="J59" s="80"/>
      <c r="K59" s="80"/>
      <c r="L59" s="42"/>
      <c r="M59" s="78">
        <f>SUM(E59:K59)/6</f>
        <v>39.333333333333336</v>
      </c>
      <c r="N59" s="122">
        <f>SUM(E59:K59)/5</f>
        <v>47.2</v>
      </c>
      <c r="O59" s="122">
        <v>38</v>
      </c>
      <c r="P59" s="123"/>
      <c r="Q59" s="124"/>
      <c r="R59" s="30"/>
      <c r="S59" s="78">
        <v>39</v>
      </c>
      <c r="T59" s="122">
        <f>AVERAGE(E59:K59)</f>
        <v>118</v>
      </c>
      <c r="U59" s="75" t="s">
        <v>21</v>
      </c>
    </row>
    <row r="60" spans="1:21" ht="12.75">
      <c r="A60" s="23">
        <f>A59+1</f>
        <v>57</v>
      </c>
      <c r="B60" s="38" t="s">
        <v>195</v>
      </c>
      <c r="C60" s="39" t="s">
        <v>196</v>
      </c>
      <c r="D60" s="37"/>
      <c r="E60" s="80"/>
      <c r="F60" s="80"/>
      <c r="G60" s="80"/>
      <c r="H60" s="80"/>
      <c r="I60" s="80"/>
      <c r="J60" s="80"/>
      <c r="K60" s="80"/>
      <c r="L60" s="42"/>
      <c r="M60" s="78"/>
      <c r="N60" s="122">
        <f>SUM(E60:K60)</f>
        <v>0</v>
      </c>
      <c r="O60" s="127" t="s">
        <v>21</v>
      </c>
      <c r="P60" s="128">
        <v>1</v>
      </c>
      <c r="Q60" s="124"/>
      <c r="R60" s="30"/>
      <c r="S60" s="78" t="s">
        <v>21</v>
      </c>
      <c r="T60" s="122" t="s">
        <v>21</v>
      </c>
      <c r="U60" s="75" t="s">
        <v>21</v>
      </c>
    </row>
    <row r="61" spans="1:21" ht="12.75">
      <c r="A61" s="23">
        <f>A60+1</f>
        <v>58</v>
      </c>
      <c r="B61" s="38" t="s">
        <v>113</v>
      </c>
      <c r="C61" s="39" t="s">
        <v>106</v>
      </c>
      <c r="D61" s="37">
        <v>85.28571428571429</v>
      </c>
      <c r="E61" s="80">
        <v>91</v>
      </c>
      <c r="F61" s="80">
        <v>90</v>
      </c>
      <c r="G61" s="80">
        <v>85</v>
      </c>
      <c r="H61" s="80">
        <v>83</v>
      </c>
      <c r="I61" s="80">
        <v>91</v>
      </c>
      <c r="J61" s="80">
        <v>93</v>
      </c>
      <c r="K61" s="80">
        <v>98</v>
      </c>
      <c r="L61" s="129"/>
      <c r="M61" s="78">
        <f>SUM(E61:K61)/8</f>
        <v>78.875</v>
      </c>
      <c r="N61" s="122">
        <f>SUM(E61:K61)/7</f>
        <v>90.14285714285714</v>
      </c>
      <c r="O61" s="122">
        <v>9.9</v>
      </c>
      <c r="P61" s="123">
        <v>7</v>
      </c>
      <c r="Q61" s="124"/>
      <c r="R61" s="78"/>
      <c r="S61" s="78">
        <v>9</v>
      </c>
      <c r="T61" s="122">
        <f>AVERAGE(E61:K61)</f>
        <v>90.14285714285714</v>
      </c>
      <c r="U61" s="75">
        <f>T61-71</f>
        <v>19.14285714285714</v>
      </c>
    </row>
    <row r="62" spans="1:21" ht="12.75">
      <c r="A62" s="23">
        <f>A61+1</f>
        <v>59</v>
      </c>
      <c r="B62" s="38" t="s">
        <v>116</v>
      </c>
      <c r="C62" s="39" t="s">
        <v>197</v>
      </c>
      <c r="D62" s="37"/>
      <c r="E62" s="80">
        <v>130</v>
      </c>
      <c r="F62" s="80"/>
      <c r="G62" s="80"/>
      <c r="H62" s="80"/>
      <c r="I62" s="80"/>
      <c r="J62" s="80"/>
      <c r="K62" s="80"/>
      <c r="L62" s="44"/>
      <c r="M62" s="78"/>
      <c r="N62" s="122">
        <f>SUM(E62:K62)/2</f>
        <v>65</v>
      </c>
      <c r="O62" s="127" t="s">
        <v>21</v>
      </c>
      <c r="P62" s="128"/>
      <c r="Q62" s="124"/>
      <c r="R62" s="30"/>
      <c r="S62" s="78">
        <v>40</v>
      </c>
      <c r="T62" s="122">
        <f>AVERAGE(E62:K62)</f>
        <v>130</v>
      </c>
      <c r="U62" s="75" t="s">
        <v>21</v>
      </c>
    </row>
    <row r="63" spans="1:21" ht="12.75">
      <c r="A63" s="23">
        <f>A62+1</f>
        <v>60</v>
      </c>
      <c r="B63" s="38" t="s">
        <v>198</v>
      </c>
      <c r="C63" s="39" t="s">
        <v>32</v>
      </c>
      <c r="D63" s="37">
        <v>99</v>
      </c>
      <c r="E63" s="80">
        <v>97</v>
      </c>
      <c r="F63" s="80"/>
      <c r="G63" s="80">
        <v>91</v>
      </c>
      <c r="H63" s="80">
        <v>88</v>
      </c>
      <c r="I63" s="80"/>
      <c r="J63" s="80"/>
      <c r="K63" s="80">
        <v>110</v>
      </c>
      <c r="L63" s="42" t="s">
        <v>259</v>
      </c>
      <c r="M63" s="160"/>
      <c r="N63" s="161">
        <v>0</v>
      </c>
      <c r="O63" s="161">
        <v>15</v>
      </c>
      <c r="P63" s="128"/>
      <c r="Q63" s="162"/>
      <c r="R63" s="160"/>
      <c r="S63" s="78">
        <v>15</v>
      </c>
      <c r="T63" s="122">
        <f>AVERAGE(E63:K63)</f>
        <v>96.5</v>
      </c>
      <c r="U63" s="75">
        <f>(T63-71)*0.7</f>
        <v>17.849999999999998</v>
      </c>
    </row>
    <row r="64" spans="1:21" ht="12.75">
      <c r="A64" s="23">
        <f>A63+1</f>
        <v>61</v>
      </c>
      <c r="B64" s="38" t="s">
        <v>269</v>
      </c>
      <c r="C64" s="39" t="s">
        <v>270</v>
      </c>
      <c r="D64" s="37"/>
      <c r="E64" s="80"/>
      <c r="F64" s="80"/>
      <c r="G64" s="80"/>
      <c r="H64" s="80">
        <v>96</v>
      </c>
      <c r="I64" s="80"/>
      <c r="J64" s="80"/>
      <c r="K64" s="80">
        <v>106</v>
      </c>
      <c r="L64" s="42"/>
      <c r="M64" s="160"/>
      <c r="N64" s="161"/>
      <c r="O64" s="161"/>
      <c r="P64" s="128"/>
      <c r="Q64" s="162"/>
      <c r="R64" s="160"/>
      <c r="S64" s="78">
        <v>27</v>
      </c>
      <c r="T64" s="122">
        <f>AVERAGE(E64:K64)</f>
        <v>101</v>
      </c>
      <c r="U64" s="75" t="s">
        <v>21</v>
      </c>
    </row>
    <row r="65" spans="1:21" ht="12.75">
      <c r="A65" s="23">
        <f>A64+1</f>
        <v>62</v>
      </c>
      <c r="B65" s="24" t="s">
        <v>199</v>
      </c>
      <c r="C65" s="25" t="s">
        <v>175</v>
      </c>
      <c r="D65" s="26">
        <v>114</v>
      </c>
      <c r="E65" s="76"/>
      <c r="F65" s="76"/>
      <c r="G65" s="76"/>
      <c r="H65" s="76"/>
      <c r="I65" s="76"/>
      <c r="J65" s="76"/>
      <c r="K65" s="76"/>
      <c r="L65" s="30"/>
      <c r="M65" s="78"/>
      <c r="N65" s="122">
        <f>SUM(E65:K65)/2</f>
        <v>0</v>
      </c>
      <c r="O65" s="122">
        <v>37</v>
      </c>
      <c r="P65" s="174"/>
      <c r="Q65" s="124"/>
      <c r="R65" s="78"/>
      <c r="S65" s="78" t="s">
        <v>21</v>
      </c>
      <c r="T65" s="122" t="s">
        <v>21</v>
      </c>
      <c r="U65" s="75" t="s">
        <v>21</v>
      </c>
    </row>
    <row r="66" spans="1:21" ht="12.75">
      <c r="A66" s="23">
        <f>A65+1</f>
        <v>63</v>
      </c>
      <c r="B66" s="24" t="s">
        <v>199</v>
      </c>
      <c r="C66" s="39" t="s">
        <v>218</v>
      </c>
      <c r="D66" s="37"/>
      <c r="E66" s="80"/>
      <c r="F66" s="80"/>
      <c r="G66" s="80"/>
      <c r="H66" s="80">
        <v>99</v>
      </c>
      <c r="I66" s="80"/>
      <c r="J66" s="80">
        <v>107</v>
      </c>
      <c r="K66" s="80">
        <v>114</v>
      </c>
      <c r="L66" s="42"/>
      <c r="M66" s="175"/>
      <c r="N66" s="176"/>
      <c r="O66" s="176"/>
      <c r="P66" s="128"/>
      <c r="Q66" s="177"/>
      <c r="R66" s="175"/>
      <c r="S66" s="78">
        <v>23</v>
      </c>
      <c r="T66" s="122">
        <f>AVERAGE(E66:K66)</f>
        <v>106.66666666666667</v>
      </c>
      <c r="U66" s="75">
        <f>T66-71</f>
        <v>35.66666666666667</v>
      </c>
    </row>
    <row r="67" spans="1:21" ht="12.75">
      <c r="A67" s="23">
        <f>A66+1</f>
        <v>64</v>
      </c>
      <c r="B67" s="93" t="s">
        <v>271</v>
      </c>
      <c r="C67" s="47" t="s">
        <v>25</v>
      </c>
      <c r="D67" s="48"/>
      <c r="E67" s="82"/>
      <c r="F67" s="82">
        <v>108</v>
      </c>
      <c r="G67" s="82"/>
      <c r="H67" s="82"/>
      <c r="I67" s="82"/>
      <c r="J67" s="82">
        <v>106</v>
      </c>
      <c r="K67" s="82"/>
      <c r="L67" s="49"/>
      <c r="M67" s="98"/>
      <c r="N67" s="178">
        <v>0</v>
      </c>
      <c r="O67" s="178"/>
      <c r="P67" s="132"/>
      <c r="Q67" s="179"/>
      <c r="R67" s="98"/>
      <c r="S67" s="98">
        <v>27</v>
      </c>
      <c r="T67" s="130">
        <f>AVERAGE(E67:K67)</f>
        <v>107</v>
      </c>
      <c r="U67" s="85" t="s">
        <v>21</v>
      </c>
    </row>
    <row r="68" spans="3:17" ht="12.75">
      <c r="C68" s="180" t="s">
        <v>120</v>
      </c>
      <c r="D68" s="181"/>
      <c r="E68" s="180">
        <v>20</v>
      </c>
      <c r="F68" s="182">
        <v>14</v>
      </c>
      <c r="G68" s="182">
        <v>15</v>
      </c>
      <c r="H68" s="182">
        <v>16</v>
      </c>
      <c r="I68" s="182">
        <v>16</v>
      </c>
      <c r="J68" s="182">
        <v>12</v>
      </c>
      <c r="K68" s="182">
        <v>17</v>
      </c>
      <c r="M68" s="86">
        <f>SUM(E68:K68)/8</f>
        <v>13.75</v>
      </c>
      <c r="N68" s="86"/>
      <c r="O68" s="1"/>
      <c r="P68" s="1"/>
      <c r="Q68" s="86"/>
    </row>
    <row r="69" spans="3:17" ht="12.75">
      <c r="C69" s="27" t="s">
        <v>121</v>
      </c>
      <c r="D69" s="183"/>
      <c r="E69" s="184">
        <f>SUM(E4:E67)/E68</f>
        <v>98.75</v>
      </c>
      <c r="F69" s="184">
        <f>SUM(F4:F67)/F68</f>
        <v>103.57142857142857</v>
      </c>
      <c r="G69" s="184">
        <f>SUM(G4:G67)/G68</f>
        <v>98.4</v>
      </c>
      <c r="H69" s="184">
        <f>SUM(H4:H68)/H68</f>
        <v>94.4375</v>
      </c>
      <c r="I69" s="184">
        <f>SUM(I4:I67)/I68</f>
        <v>97.25</v>
      </c>
      <c r="J69" s="184">
        <f>SUM(J4:J67)/J68</f>
        <v>100.66666666666667</v>
      </c>
      <c r="K69" s="184">
        <f>SUM(K4:K67)/K68</f>
        <v>102.41176470588235</v>
      </c>
      <c r="M69" s="86">
        <f>SUM(E69:K69)/8</f>
        <v>86.9359199929972</v>
      </c>
      <c r="N69" s="86"/>
      <c r="Q69" s="86"/>
    </row>
    <row r="70" spans="3:17" ht="12.75">
      <c r="C70" s="27" t="s">
        <v>122</v>
      </c>
      <c r="D70" s="184"/>
      <c r="E70" s="27">
        <v>76</v>
      </c>
      <c r="F70" s="27">
        <v>89</v>
      </c>
      <c r="G70" s="28">
        <v>85</v>
      </c>
      <c r="H70" s="185">
        <v>83</v>
      </c>
      <c r="I70" s="28">
        <v>79</v>
      </c>
      <c r="J70" s="28">
        <v>88</v>
      </c>
      <c r="K70" s="28">
        <v>84</v>
      </c>
      <c r="M70" s="86">
        <f>SUM(E70:K70)/8</f>
        <v>73</v>
      </c>
      <c r="N70" s="86"/>
      <c r="Q70" s="86"/>
    </row>
    <row r="71" spans="3:14" ht="12.75">
      <c r="C71" s="27"/>
      <c r="D71" s="28"/>
      <c r="E71" s="186" t="s">
        <v>123</v>
      </c>
      <c r="F71" s="187" t="s">
        <v>123</v>
      </c>
      <c r="G71" s="187" t="s">
        <v>123</v>
      </c>
      <c r="H71" s="187" t="s">
        <v>272</v>
      </c>
      <c r="I71" s="187" t="s">
        <v>123</v>
      </c>
      <c r="J71" s="187" t="s">
        <v>123</v>
      </c>
      <c r="K71" s="187" t="s">
        <v>123</v>
      </c>
      <c r="M71" s="88">
        <f>(71*7+73)/8</f>
        <v>71.25</v>
      </c>
      <c r="N71" s="88"/>
    </row>
    <row r="72" spans="5:11" ht="12.75">
      <c r="E72" s="135"/>
      <c r="F72" s="136"/>
      <c r="G72" s="136"/>
      <c r="H72" s="136"/>
      <c r="I72" s="136"/>
      <c r="J72" s="136"/>
      <c r="K72" s="1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1"/>
  <dimension ref="A1:U60"/>
  <sheetViews>
    <sheetView workbookViewId="0" topLeftCell="A78">
      <selection activeCell="T11" sqref="T11"/>
    </sheetView>
  </sheetViews>
  <sheetFormatPr defaultColWidth="9.140625" defaultRowHeight="12.75"/>
  <cols>
    <col min="1" max="1" width="5.57421875" style="188" customWidth="1"/>
    <col min="2" max="2" width="12.140625" style="189" customWidth="1"/>
    <col min="3" max="3" width="12.7109375" style="188" customWidth="1"/>
    <col min="4" max="4" width="0" style="190" hidden="1" customWidth="1"/>
    <col min="5" max="5" width="7.00390625" style="188" customWidth="1"/>
    <col min="6" max="7" width="6.7109375" style="190" customWidth="1"/>
    <col min="8" max="9" width="7.00390625" style="190" customWidth="1"/>
    <col min="10" max="10" width="6.7109375" style="190" customWidth="1"/>
    <col min="11" max="11" width="8.00390625" style="190" customWidth="1"/>
    <col min="12" max="12" width="6.7109375" style="188" customWidth="1"/>
    <col min="13" max="14" width="0" style="188" hidden="1" customWidth="1"/>
    <col min="15" max="16" width="0" style="191" hidden="1" customWidth="1"/>
    <col min="17" max="18" width="0" style="188" hidden="1" customWidth="1"/>
    <col min="19" max="19" width="6.57421875" style="188" customWidth="1"/>
    <col min="20" max="20" width="8.8515625" style="192" customWidth="1"/>
    <col min="21" max="21" width="7.28125" style="193" customWidth="1"/>
    <col min="22" max="16384" width="8.8515625" style="0" customWidth="1"/>
  </cols>
  <sheetData>
    <row r="1" ht="12.75">
      <c r="A1" s="5" t="s">
        <v>273</v>
      </c>
    </row>
    <row r="2" spans="1:20" ht="6.75" customHeight="1">
      <c r="A2" s="194"/>
      <c r="B2" s="195"/>
      <c r="C2" s="194"/>
      <c r="D2" s="196"/>
      <c r="E2" s="197"/>
      <c r="F2" s="198"/>
      <c r="G2" s="198"/>
      <c r="H2" s="198"/>
      <c r="I2" s="198"/>
      <c r="J2" s="198"/>
      <c r="K2" s="198"/>
      <c r="L2" s="194"/>
      <c r="M2" s="194"/>
      <c r="N2" s="194"/>
      <c r="O2" s="194">
        <v>2010</v>
      </c>
      <c r="P2" s="194"/>
      <c r="Q2" s="194"/>
      <c r="R2" s="194"/>
      <c r="S2" s="194"/>
      <c r="T2" s="199"/>
    </row>
    <row r="3" spans="1:21" ht="12.75">
      <c r="A3" s="101" t="s">
        <v>1</v>
      </c>
      <c r="B3" s="102" t="s">
        <v>2</v>
      </c>
      <c r="C3" s="103" t="s">
        <v>3</v>
      </c>
      <c r="D3" s="104" t="s">
        <v>241</v>
      </c>
      <c r="E3" s="103" t="s">
        <v>274</v>
      </c>
      <c r="F3" s="103" t="s">
        <v>275</v>
      </c>
      <c r="G3" s="103" t="s">
        <v>276</v>
      </c>
      <c r="H3" s="103" t="s">
        <v>277</v>
      </c>
      <c r="I3" s="103" t="s">
        <v>278</v>
      </c>
      <c r="J3" s="103" t="s">
        <v>279</v>
      </c>
      <c r="K3" s="103" t="s">
        <v>280</v>
      </c>
      <c r="L3" s="105" t="s">
        <v>13</v>
      </c>
      <c r="M3" s="105" t="s">
        <v>141</v>
      </c>
      <c r="N3" s="200"/>
      <c r="O3" s="107" t="s">
        <v>215</v>
      </c>
      <c r="P3" s="201"/>
      <c r="Q3" s="101"/>
      <c r="R3" s="202"/>
      <c r="S3" s="203" t="s">
        <v>265</v>
      </c>
      <c r="T3" s="170" t="s">
        <v>281</v>
      </c>
      <c r="U3" s="204" t="s">
        <v>282</v>
      </c>
    </row>
    <row r="4" spans="1:21" ht="12.75">
      <c r="A4" s="110">
        <v>1</v>
      </c>
      <c r="B4" s="111" t="s">
        <v>243</v>
      </c>
      <c r="C4" s="111" t="s">
        <v>244</v>
      </c>
      <c r="D4" s="172">
        <v>111.8</v>
      </c>
      <c r="E4" s="114">
        <v>99</v>
      </c>
      <c r="F4" s="114">
        <v>106</v>
      </c>
      <c r="G4" s="114">
        <v>102</v>
      </c>
      <c r="H4" s="114">
        <v>113</v>
      </c>
      <c r="I4" s="114">
        <v>95</v>
      </c>
      <c r="J4" s="114">
        <v>108</v>
      </c>
      <c r="K4" s="114">
        <v>106</v>
      </c>
      <c r="L4" s="205" t="s">
        <v>283</v>
      </c>
      <c r="M4" s="206"/>
      <c r="N4" s="207"/>
      <c r="O4" s="144">
        <v>28</v>
      </c>
      <c r="P4" s="208"/>
      <c r="Q4" s="209"/>
      <c r="R4" s="210"/>
      <c r="S4" s="211">
        <v>15</v>
      </c>
      <c r="T4" s="122">
        <f>AVERAGE(E4:K4)</f>
        <v>104.14285714285714</v>
      </c>
      <c r="U4" s="212">
        <f>(T4-71)*0.7</f>
        <v>23.2</v>
      </c>
    </row>
    <row r="5" spans="1:21" ht="12.75">
      <c r="A5" s="23">
        <f>A4+1</f>
        <v>2</v>
      </c>
      <c r="B5" s="24" t="s">
        <v>284</v>
      </c>
      <c r="C5" s="25" t="s">
        <v>23</v>
      </c>
      <c r="D5" s="26"/>
      <c r="E5" s="213"/>
      <c r="F5" s="213"/>
      <c r="G5" s="213"/>
      <c r="H5" s="213"/>
      <c r="I5" s="213"/>
      <c r="J5" s="213">
        <v>105</v>
      </c>
      <c r="K5" s="213"/>
      <c r="L5" s="214"/>
      <c r="M5" s="215"/>
      <c r="N5" s="122"/>
      <c r="O5" s="122"/>
      <c r="P5" s="216"/>
      <c r="Q5" s="217"/>
      <c r="R5" s="214"/>
      <c r="S5" s="125">
        <v>24</v>
      </c>
      <c r="T5" s="122">
        <f>AVERAGE(E5:K5)</f>
        <v>105</v>
      </c>
      <c r="U5" s="218" t="s">
        <v>21</v>
      </c>
    </row>
    <row r="6" spans="1:21" ht="12.75">
      <c r="A6" s="23">
        <f>+A5+1</f>
        <v>3</v>
      </c>
      <c r="B6" s="24" t="s">
        <v>174</v>
      </c>
      <c r="C6" s="25" t="s">
        <v>175</v>
      </c>
      <c r="D6" s="26">
        <v>86.2</v>
      </c>
      <c r="E6" s="213">
        <v>100</v>
      </c>
      <c r="F6" s="213">
        <v>92</v>
      </c>
      <c r="G6" s="213">
        <v>84</v>
      </c>
      <c r="H6" s="213">
        <v>86</v>
      </c>
      <c r="I6" s="213">
        <v>88</v>
      </c>
      <c r="J6" s="213">
        <v>91</v>
      </c>
      <c r="K6" s="213">
        <v>85</v>
      </c>
      <c r="L6" s="214"/>
      <c r="M6" s="215"/>
      <c r="N6" s="122">
        <f>SUM(E6:K6)/5</f>
        <v>125.2</v>
      </c>
      <c r="O6" s="122">
        <v>15</v>
      </c>
      <c r="P6" s="216">
        <v>6</v>
      </c>
      <c r="Q6" s="217"/>
      <c r="R6" s="215"/>
      <c r="S6" s="125">
        <v>12</v>
      </c>
      <c r="T6" s="122">
        <f>AVERAGE(E6:K6)</f>
        <v>89.42857142857143</v>
      </c>
      <c r="U6" s="212">
        <f>T6-71</f>
        <v>18.42857142857143</v>
      </c>
    </row>
    <row r="7" spans="1:21" ht="12.75">
      <c r="A7" s="23">
        <f>+A6+1</f>
        <v>4</v>
      </c>
      <c r="B7" s="24" t="s">
        <v>28</v>
      </c>
      <c r="C7" s="25" t="s">
        <v>29</v>
      </c>
      <c r="D7" s="26"/>
      <c r="E7" s="213"/>
      <c r="F7" s="213"/>
      <c r="G7" s="213"/>
      <c r="H7" s="213"/>
      <c r="I7" s="213"/>
      <c r="J7" s="213"/>
      <c r="K7" s="213"/>
      <c r="L7" s="214"/>
      <c r="M7" s="215">
        <v>105</v>
      </c>
      <c r="N7" s="122"/>
      <c r="O7" s="127" t="s">
        <v>21</v>
      </c>
      <c r="P7" s="219"/>
      <c r="Q7" s="217"/>
      <c r="R7" s="214"/>
      <c r="S7" s="125" t="s">
        <v>21</v>
      </c>
      <c r="T7" s="122" t="s">
        <v>21</v>
      </c>
      <c r="U7" s="218" t="s">
        <v>21</v>
      </c>
    </row>
    <row r="8" spans="1:21" ht="12.75">
      <c r="A8" s="23">
        <f>+A7+1</f>
        <v>5</v>
      </c>
      <c r="B8" s="24" t="s">
        <v>28</v>
      </c>
      <c r="C8" s="25" t="s">
        <v>175</v>
      </c>
      <c r="D8" s="26">
        <v>131</v>
      </c>
      <c r="E8" s="213"/>
      <c r="F8" s="213"/>
      <c r="G8" s="213"/>
      <c r="H8" s="213"/>
      <c r="I8" s="213"/>
      <c r="J8" s="213"/>
      <c r="K8" s="213"/>
      <c r="L8" s="214"/>
      <c r="M8" s="215"/>
      <c r="N8" s="122">
        <f>SUM(E8:K8)/2</f>
        <v>0</v>
      </c>
      <c r="O8" s="122">
        <v>40</v>
      </c>
      <c r="P8" s="216">
        <v>2</v>
      </c>
      <c r="Q8" s="217"/>
      <c r="R8" s="214"/>
      <c r="S8" s="125" t="s">
        <v>21</v>
      </c>
      <c r="T8" s="122" t="s">
        <v>21</v>
      </c>
      <c r="U8" s="218" t="s">
        <v>21</v>
      </c>
    </row>
    <row r="9" spans="1:21" ht="12.75">
      <c r="A9" s="23">
        <f>+A8+1</f>
        <v>6</v>
      </c>
      <c r="B9" s="24" t="s">
        <v>144</v>
      </c>
      <c r="C9" s="25" t="s">
        <v>27</v>
      </c>
      <c r="D9" s="26"/>
      <c r="E9" s="213"/>
      <c r="F9" s="213"/>
      <c r="G9" s="213"/>
      <c r="H9" s="213"/>
      <c r="I9" s="213"/>
      <c r="J9" s="213"/>
      <c r="K9" s="213"/>
      <c r="L9" s="214"/>
      <c r="M9" s="215">
        <v>108.5</v>
      </c>
      <c r="N9" s="122"/>
      <c r="O9" s="127" t="s">
        <v>21</v>
      </c>
      <c r="P9" s="219"/>
      <c r="Q9" s="217"/>
      <c r="R9" s="214"/>
      <c r="S9" s="125" t="s">
        <v>21</v>
      </c>
      <c r="T9" s="122" t="s">
        <v>21</v>
      </c>
      <c r="U9" s="218" t="s">
        <v>21</v>
      </c>
    </row>
    <row r="10" spans="1:21" ht="12.75">
      <c r="A10" s="23">
        <f>+A9+1</f>
        <v>7</v>
      </c>
      <c r="B10" s="24" t="s">
        <v>37</v>
      </c>
      <c r="C10" s="25" t="s">
        <v>38</v>
      </c>
      <c r="D10" s="26"/>
      <c r="E10" s="213"/>
      <c r="F10" s="213"/>
      <c r="G10" s="213"/>
      <c r="H10" s="213"/>
      <c r="I10" s="213"/>
      <c r="J10" s="213"/>
      <c r="K10" s="213"/>
      <c r="L10" s="214"/>
      <c r="M10" s="215"/>
      <c r="N10" s="122"/>
      <c r="O10" s="127" t="s">
        <v>21</v>
      </c>
      <c r="P10" s="219"/>
      <c r="Q10" s="217"/>
      <c r="R10" s="214"/>
      <c r="S10" s="125" t="s">
        <v>21</v>
      </c>
      <c r="T10" s="122" t="s">
        <v>21</v>
      </c>
      <c r="U10" s="218" t="s">
        <v>21</v>
      </c>
    </row>
    <row r="11" spans="1:21" ht="12.75">
      <c r="A11" s="23">
        <f>+A10+1</f>
        <v>8</v>
      </c>
      <c r="B11" s="24" t="s">
        <v>246</v>
      </c>
      <c r="C11" s="25" t="s">
        <v>247</v>
      </c>
      <c r="D11" s="26">
        <v>99.4</v>
      </c>
      <c r="E11" s="213"/>
      <c r="F11" s="213"/>
      <c r="G11" s="213">
        <v>94</v>
      </c>
      <c r="H11" s="213">
        <v>97</v>
      </c>
      <c r="I11" s="213">
        <v>95</v>
      </c>
      <c r="J11" s="213"/>
      <c r="K11" s="213"/>
      <c r="L11" s="214"/>
      <c r="M11" s="215"/>
      <c r="N11" s="122"/>
      <c r="O11" s="122">
        <v>20</v>
      </c>
      <c r="P11" s="216"/>
      <c r="Q11" s="217"/>
      <c r="R11" s="215"/>
      <c r="S11" s="125">
        <v>16.916666666666668</v>
      </c>
      <c r="T11" s="122">
        <f>AVERAGE(E11:K11)</f>
        <v>95.33333333333333</v>
      </c>
      <c r="U11" s="212">
        <f>T11-71</f>
        <v>24.33333333333333</v>
      </c>
    </row>
    <row r="12" spans="1:21" ht="12.75">
      <c r="A12" s="23">
        <f>+A11+1</f>
        <v>9</v>
      </c>
      <c r="B12" s="24" t="s">
        <v>41</v>
      </c>
      <c r="C12" s="25" t="s">
        <v>42</v>
      </c>
      <c r="D12" s="26">
        <v>105.83333333333333</v>
      </c>
      <c r="E12" s="213"/>
      <c r="F12" s="213"/>
      <c r="G12" s="213">
        <v>106</v>
      </c>
      <c r="H12" s="213"/>
      <c r="I12" s="213">
        <v>114</v>
      </c>
      <c r="J12" s="213">
        <v>120</v>
      </c>
      <c r="K12" s="213">
        <v>124</v>
      </c>
      <c r="L12" s="214" t="s">
        <v>276</v>
      </c>
      <c r="M12" s="215">
        <f>SUM(E12:K12)/7</f>
        <v>66.28571428571429</v>
      </c>
      <c r="N12" s="122">
        <f>SUM(E12:K12)/4</f>
        <v>116</v>
      </c>
      <c r="O12" s="122">
        <v>32</v>
      </c>
      <c r="P12" s="219">
        <v>5</v>
      </c>
      <c r="Q12" s="217"/>
      <c r="R12" s="215"/>
      <c r="S12" s="125">
        <v>30</v>
      </c>
      <c r="T12" s="122">
        <f>AVERAGE(E12:K12)</f>
        <v>116</v>
      </c>
      <c r="U12" s="212">
        <f>(T12-71)*0.7</f>
        <v>31.500000000000004</v>
      </c>
    </row>
    <row r="13" spans="1:21" ht="12.75">
      <c r="A13" s="23">
        <f>+A12+1</f>
        <v>10</v>
      </c>
      <c r="B13" s="24" t="s">
        <v>266</v>
      </c>
      <c r="C13" s="25" t="s">
        <v>23</v>
      </c>
      <c r="D13" s="26"/>
      <c r="E13" s="213"/>
      <c r="F13" s="213"/>
      <c r="G13" s="213"/>
      <c r="H13" s="213"/>
      <c r="I13" s="213"/>
      <c r="J13" s="213"/>
      <c r="K13" s="213"/>
      <c r="L13" s="214"/>
      <c r="M13" s="215"/>
      <c r="N13" s="122"/>
      <c r="O13" s="122"/>
      <c r="P13" s="216"/>
      <c r="Q13" s="217"/>
      <c r="R13" s="214"/>
      <c r="S13" s="125" t="s">
        <v>21</v>
      </c>
      <c r="T13" s="122" t="s">
        <v>21</v>
      </c>
      <c r="U13" s="122" t="s">
        <v>21</v>
      </c>
    </row>
    <row r="14" spans="1:21" ht="12.75">
      <c r="A14" s="23">
        <f>+A13+1</f>
        <v>11</v>
      </c>
      <c r="B14" s="24" t="s">
        <v>49</v>
      </c>
      <c r="C14" s="25" t="s">
        <v>38</v>
      </c>
      <c r="D14" s="26"/>
      <c r="E14" s="213"/>
      <c r="F14" s="213"/>
      <c r="G14" s="213"/>
      <c r="H14" s="213"/>
      <c r="I14" s="213"/>
      <c r="J14" s="213"/>
      <c r="K14" s="213"/>
      <c r="L14" s="214"/>
      <c r="M14" s="215"/>
      <c r="N14" s="122">
        <f>SUM(E14:K14)</f>
        <v>0</v>
      </c>
      <c r="O14" s="127" t="s">
        <v>21</v>
      </c>
      <c r="P14" s="219"/>
      <c r="Q14" s="217"/>
      <c r="R14" s="214"/>
      <c r="S14" s="125" t="s">
        <v>21</v>
      </c>
      <c r="T14" s="122" t="s">
        <v>21</v>
      </c>
      <c r="U14" s="122" t="s">
        <v>21</v>
      </c>
    </row>
    <row r="15" spans="1:21" ht="12.75">
      <c r="A15" s="23">
        <f>+A14+1</f>
        <v>12</v>
      </c>
      <c r="B15" s="24" t="s">
        <v>185</v>
      </c>
      <c r="C15" s="25" t="s">
        <v>175</v>
      </c>
      <c r="D15" s="26"/>
      <c r="E15" s="213"/>
      <c r="F15" s="213"/>
      <c r="G15" s="213"/>
      <c r="H15" s="213"/>
      <c r="I15" s="213"/>
      <c r="J15" s="213"/>
      <c r="K15" s="213"/>
      <c r="L15" s="214"/>
      <c r="M15" s="215"/>
      <c r="N15" s="122">
        <f>SUM(E15:K15)</f>
        <v>0</v>
      </c>
      <c r="O15" s="127" t="s">
        <v>21</v>
      </c>
      <c r="P15" s="219">
        <v>1</v>
      </c>
      <c r="Q15" s="217"/>
      <c r="R15" s="214"/>
      <c r="S15" s="125" t="s">
        <v>21</v>
      </c>
      <c r="T15" s="122" t="s">
        <v>21</v>
      </c>
      <c r="U15" s="122" t="s">
        <v>21</v>
      </c>
    </row>
    <row r="16" spans="1:21" ht="12.75">
      <c r="A16" s="23">
        <f>+A15+1</f>
        <v>13</v>
      </c>
      <c r="B16" s="24" t="s">
        <v>186</v>
      </c>
      <c r="C16" s="25" t="s">
        <v>25</v>
      </c>
      <c r="D16" s="26">
        <v>92</v>
      </c>
      <c r="E16" s="213"/>
      <c r="F16" s="213"/>
      <c r="G16" s="213"/>
      <c r="H16" s="213"/>
      <c r="I16" s="213"/>
      <c r="J16" s="213"/>
      <c r="K16" s="213"/>
      <c r="L16" s="214"/>
      <c r="M16" s="215"/>
      <c r="N16" s="122">
        <f>SUM(E16:K16)</f>
        <v>0</v>
      </c>
      <c r="O16" s="122">
        <v>11.025</v>
      </c>
      <c r="P16" s="219">
        <v>4</v>
      </c>
      <c r="Q16" s="217"/>
      <c r="R16" s="215"/>
      <c r="S16" s="125" t="s">
        <v>21</v>
      </c>
      <c r="T16" s="122" t="s">
        <v>21</v>
      </c>
      <c r="U16" s="122" t="s">
        <v>21</v>
      </c>
    </row>
    <row r="17" spans="1:21" ht="12.75">
      <c r="A17" s="23">
        <f>+A16+1</f>
        <v>14</v>
      </c>
      <c r="B17" s="24" t="s">
        <v>57</v>
      </c>
      <c r="C17" s="25" t="s">
        <v>220</v>
      </c>
      <c r="D17" s="26">
        <v>84.5</v>
      </c>
      <c r="E17" s="213"/>
      <c r="F17" s="213">
        <v>91</v>
      </c>
      <c r="G17" s="213"/>
      <c r="H17" s="213"/>
      <c r="I17" s="213"/>
      <c r="J17" s="213"/>
      <c r="K17" s="213"/>
      <c r="L17" s="214"/>
      <c r="M17" s="215">
        <f>SUM(E17:K17)/8</f>
        <v>11.375</v>
      </c>
      <c r="N17" s="122"/>
      <c r="O17" s="127">
        <v>8</v>
      </c>
      <c r="P17" s="219">
        <v>1</v>
      </c>
      <c r="Q17" s="217"/>
      <c r="R17" s="214"/>
      <c r="S17" s="125">
        <v>15</v>
      </c>
      <c r="T17" s="122">
        <f>AVERAGE(E17:K17)</f>
        <v>91</v>
      </c>
      <c r="U17" s="122" t="s">
        <v>21</v>
      </c>
    </row>
    <row r="18" spans="1:21" ht="12.75">
      <c r="A18" s="23">
        <f>+A17+1</f>
        <v>15</v>
      </c>
      <c r="B18" s="24" t="s">
        <v>250</v>
      </c>
      <c r="C18" s="25" t="s">
        <v>31</v>
      </c>
      <c r="D18" s="26">
        <v>110</v>
      </c>
      <c r="E18" s="213"/>
      <c r="F18" s="213"/>
      <c r="G18" s="213"/>
      <c r="H18" s="213"/>
      <c r="I18" s="213"/>
      <c r="J18" s="213"/>
      <c r="K18" s="213"/>
      <c r="L18" s="214"/>
      <c r="M18" s="215"/>
      <c r="N18" s="122"/>
      <c r="O18" s="127">
        <v>33</v>
      </c>
      <c r="P18" s="219"/>
      <c r="Q18" s="217"/>
      <c r="R18" s="214"/>
      <c r="S18" s="125" t="s">
        <v>21</v>
      </c>
      <c r="T18" s="122" t="s">
        <v>21</v>
      </c>
      <c r="U18" s="122" t="s">
        <v>21</v>
      </c>
    </row>
    <row r="19" spans="1:21" ht="12.75">
      <c r="A19" s="23">
        <f>+A18+1</f>
        <v>16</v>
      </c>
      <c r="B19" s="24" t="s">
        <v>65</v>
      </c>
      <c r="C19" s="25" t="s">
        <v>62</v>
      </c>
      <c r="D19" s="26"/>
      <c r="E19" s="213"/>
      <c r="F19" s="213"/>
      <c r="G19" s="213"/>
      <c r="H19" s="213"/>
      <c r="I19" s="213"/>
      <c r="J19" s="213"/>
      <c r="K19" s="213"/>
      <c r="L19" s="214"/>
      <c r="M19" s="215"/>
      <c r="N19" s="122"/>
      <c r="O19" s="127" t="s">
        <v>21</v>
      </c>
      <c r="P19" s="219">
        <v>1</v>
      </c>
      <c r="Q19" s="217"/>
      <c r="R19" s="214"/>
      <c r="S19" s="125" t="s">
        <v>21</v>
      </c>
      <c r="T19" s="122" t="s">
        <v>21</v>
      </c>
      <c r="U19" s="122" t="s">
        <v>21</v>
      </c>
    </row>
    <row r="20" spans="1:21" ht="12.75">
      <c r="A20" s="23">
        <f>A19+1</f>
        <v>17</v>
      </c>
      <c r="B20" s="24" t="s">
        <v>267</v>
      </c>
      <c r="C20" s="25" t="s">
        <v>197</v>
      </c>
      <c r="D20" s="26"/>
      <c r="E20" s="213"/>
      <c r="F20" s="213"/>
      <c r="G20" s="213"/>
      <c r="H20" s="213"/>
      <c r="I20" s="213"/>
      <c r="J20" s="213"/>
      <c r="K20" s="213"/>
      <c r="L20" s="214"/>
      <c r="M20" s="215"/>
      <c r="N20" s="122"/>
      <c r="O20" s="127"/>
      <c r="P20" s="219"/>
      <c r="Q20" s="217"/>
      <c r="R20" s="214"/>
      <c r="S20" s="125" t="s">
        <v>21</v>
      </c>
      <c r="T20" s="122" t="s">
        <v>21</v>
      </c>
      <c r="U20" s="122" t="s">
        <v>21</v>
      </c>
    </row>
    <row r="21" spans="1:21" ht="12.75">
      <c r="A21" s="23">
        <f>A20+1</f>
        <v>18</v>
      </c>
      <c r="B21" s="24" t="s">
        <v>67</v>
      </c>
      <c r="C21" s="25" t="s">
        <v>68</v>
      </c>
      <c r="D21" s="26">
        <v>94</v>
      </c>
      <c r="E21" s="213">
        <v>85</v>
      </c>
      <c r="F21" s="213"/>
      <c r="G21" s="213"/>
      <c r="H21" s="213">
        <v>96</v>
      </c>
      <c r="I21" s="213">
        <v>96</v>
      </c>
      <c r="J21" s="213"/>
      <c r="K21" s="213"/>
      <c r="L21" s="214"/>
      <c r="M21" s="215">
        <v>92</v>
      </c>
      <c r="N21" s="122">
        <f>SUM(E21:K21)/5</f>
        <v>55.4</v>
      </c>
      <c r="O21" s="122">
        <v>14</v>
      </c>
      <c r="P21" s="216">
        <v>6</v>
      </c>
      <c r="Q21" s="217"/>
      <c r="R21" s="215"/>
      <c r="S21" s="125">
        <v>14</v>
      </c>
      <c r="T21" s="122">
        <f>AVERAGE(E21:K21)</f>
        <v>92.33333333333333</v>
      </c>
      <c r="U21" s="212">
        <f>T21-71</f>
        <v>21.33333333333333</v>
      </c>
    </row>
    <row r="22" spans="1:21" ht="12.75">
      <c r="A22" s="23">
        <f>A21+1</f>
        <v>19</v>
      </c>
      <c r="B22" s="24" t="s">
        <v>67</v>
      </c>
      <c r="C22" s="25" t="s">
        <v>25</v>
      </c>
      <c r="D22" s="26">
        <v>77.4</v>
      </c>
      <c r="E22" s="213">
        <v>83</v>
      </c>
      <c r="F22" s="213">
        <v>82</v>
      </c>
      <c r="G22" s="213"/>
      <c r="H22" s="213"/>
      <c r="I22" s="213">
        <v>81</v>
      </c>
      <c r="J22" s="213">
        <v>84</v>
      </c>
      <c r="K22" s="213">
        <v>87</v>
      </c>
      <c r="L22" s="214"/>
      <c r="M22" s="215">
        <f>SUM(E22:K22)/7</f>
        <v>59.57142857142857</v>
      </c>
      <c r="N22" s="122">
        <f>SUM(E22:K22)/5</f>
        <v>83.4</v>
      </c>
      <c r="O22" s="122">
        <v>3</v>
      </c>
      <c r="P22" s="216">
        <v>4</v>
      </c>
      <c r="Q22" s="217"/>
      <c r="R22" s="215"/>
      <c r="S22" s="125">
        <v>5</v>
      </c>
      <c r="T22" s="122">
        <f>AVERAGE(E22:K22)</f>
        <v>83.4</v>
      </c>
      <c r="U22" s="212">
        <f>T22-71</f>
        <v>12.400000000000006</v>
      </c>
    </row>
    <row r="23" spans="1:21" ht="12.75">
      <c r="A23" s="23">
        <f>A22+1</f>
        <v>20</v>
      </c>
      <c r="B23" s="24" t="s">
        <v>187</v>
      </c>
      <c r="C23" s="25" t="s">
        <v>188</v>
      </c>
      <c r="D23" s="26">
        <v>90.66666666666667</v>
      </c>
      <c r="E23" s="213"/>
      <c r="F23" s="213"/>
      <c r="G23" s="213">
        <v>85</v>
      </c>
      <c r="H23" s="213"/>
      <c r="I23" s="213"/>
      <c r="J23" s="213">
        <v>92</v>
      </c>
      <c r="K23" s="213">
        <v>93</v>
      </c>
      <c r="L23" s="214"/>
      <c r="M23" s="215"/>
      <c r="N23" s="122">
        <f>SUM(E23:K23)/5</f>
        <v>54</v>
      </c>
      <c r="O23" s="122">
        <v>8</v>
      </c>
      <c r="P23" s="216">
        <v>3</v>
      </c>
      <c r="Q23" s="217"/>
      <c r="R23" s="215"/>
      <c r="S23" s="125">
        <v>12</v>
      </c>
      <c r="T23" s="122">
        <f>AVERAGE(E23:K23)</f>
        <v>90</v>
      </c>
      <c r="U23" s="212">
        <f>T23-71</f>
        <v>19</v>
      </c>
    </row>
    <row r="24" spans="1:21" ht="12.75">
      <c r="A24" s="23">
        <f>A23+1</f>
        <v>21</v>
      </c>
      <c r="B24" s="24" t="s">
        <v>70</v>
      </c>
      <c r="C24" s="25" t="s">
        <v>31</v>
      </c>
      <c r="D24" s="26"/>
      <c r="E24" s="213"/>
      <c r="F24" s="213"/>
      <c r="G24" s="213"/>
      <c r="H24" s="213"/>
      <c r="I24" s="213"/>
      <c r="J24" s="213"/>
      <c r="K24" s="213"/>
      <c r="L24" s="214"/>
      <c r="M24" s="215">
        <f>SUM(E24:K24)/2</f>
        <v>0</v>
      </c>
      <c r="N24" s="122"/>
      <c r="O24" s="127" t="s">
        <v>21</v>
      </c>
      <c r="P24" s="219"/>
      <c r="Q24" s="217"/>
      <c r="R24" s="214"/>
      <c r="S24" s="125" t="s">
        <v>21</v>
      </c>
      <c r="T24" s="122" t="s">
        <v>21</v>
      </c>
      <c r="U24" s="122" t="s">
        <v>21</v>
      </c>
    </row>
    <row r="25" spans="1:21" ht="12.75">
      <c r="A25" s="23">
        <f>A24+1</f>
        <v>22</v>
      </c>
      <c r="B25" s="24" t="s">
        <v>285</v>
      </c>
      <c r="C25" s="25" t="s">
        <v>147</v>
      </c>
      <c r="D25" s="26"/>
      <c r="E25" s="213"/>
      <c r="F25" s="213"/>
      <c r="G25" s="213">
        <v>115</v>
      </c>
      <c r="H25" s="213"/>
      <c r="I25" s="213">
        <v>119</v>
      </c>
      <c r="J25" s="213"/>
      <c r="K25" s="213">
        <v>109</v>
      </c>
      <c r="L25" s="214" t="s">
        <v>280</v>
      </c>
      <c r="M25" s="215"/>
      <c r="N25" s="122"/>
      <c r="O25" s="127"/>
      <c r="P25" s="219"/>
      <c r="Q25" s="217"/>
      <c r="R25" s="214"/>
      <c r="S25" s="125">
        <v>37</v>
      </c>
      <c r="T25" s="122">
        <f>AVERAGE(E25:K25)</f>
        <v>114.33333333333333</v>
      </c>
      <c r="U25" s="212">
        <f>(T25-71)*0.7</f>
        <v>30.333333333333332</v>
      </c>
    </row>
    <row r="26" spans="1:21" ht="12.75">
      <c r="A26" s="23">
        <f>A25+1</f>
        <v>23</v>
      </c>
      <c r="B26" s="24" t="s">
        <v>74</v>
      </c>
      <c r="C26" s="25" t="s">
        <v>75</v>
      </c>
      <c r="D26" s="26">
        <v>95</v>
      </c>
      <c r="E26" s="213"/>
      <c r="F26" s="213">
        <v>102</v>
      </c>
      <c r="G26" s="213">
        <v>97</v>
      </c>
      <c r="H26" s="213"/>
      <c r="I26" s="213">
        <v>106</v>
      </c>
      <c r="J26" s="213"/>
      <c r="K26" s="213"/>
      <c r="L26" s="214"/>
      <c r="M26" s="215">
        <v>97.5</v>
      </c>
      <c r="N26" s="122">
        <f>SUM(E26:K26)/2</f>
        <v>152.5</v>
      </c>
      <c r="O26" s="127">
        <v>19</v>
      </c>
      <c r="P26" s="219">
        <v>2</v>
      </c>
      <c r="Q26" s="217"/>
      <c r="R26" s="214"/>
      <c r="S26" s="125">
        <v>24.6</v>
      </c>
      <c r="T26" s="122">
        <f>AVERAGE(E26:K26)</f>
        <v>101.66666666666667</v>
      </c>
      <c r="U26" s="212">
        <f>T26-71</f>
        <v>30.66666666666667</v>
      </c>
    </row>
    <row r="27" spans="1:21" ht="12.75">
      <c r="A27" s="23">
        <f>A26+1</f>
        <v>24</v>
      </c>
      <c r="B27" s="24" t="s">
        <v>78</v>
      </c>
      <c r="C27" s="25" t="s">
        <v>79</v>
      </c>
      <c r="D27" s="26"/>
      <c r="E27" s="213"/>
      <c r="F27" s="213"/>
      <c r="G27" s="213"/>
      <c r="H27" s="213"/>
      <c r="I27" s="213"/>
      <c r="J27" s="213"/>
      <c r="K27" s="213"/>
      <c r="L27" s="214"/>
      <c r="M27" s="215"/>
      <c r="N27" s="122"/>
      <c r="O27" s="127" t="s">
        <v>21</v>
      </c>
      <c r="P27" s="219">
        <v>1</v>
      </c>
      <c r="Q27" s="217"/>
      <c r="R27" s="214"/>
      <c r="S27" s="125" t="s">
        <v>21</v>
      </c>
      <c r="T27" s="122" t="s">
        <v>21</v>
      </c>
      <c r="U27" s="122" t="s">
        <v>21</v>
      </c>
    </row>
    <row r="28" spans="1:21" ht="12.75">
      <c r="A28" s="23">
        <f>A27+1</f>
        <v>25</v>
      </c>
      <c r="B28" s="24" t="s">
        <v>81</v>
      </c>
      <c r="C28" s="25" t="s">
        <v>82</v>
      </c>
      <c r="D28" s="26"/>
      <c r="E28" s="213"/>
      <c r="F28" s="213"/>
      <c r="G28" s="213"/>
      <c r="H28" s="213"/>
      <c r="I28" s="213"/>
      <c r="J28" s="213"/>
      <c r="K28" s="213"/>
      <c r="L28" s="214"/>
      <c r="M28" s="215">
        <v>93</v>
      </c>
      <c r="N28" s="122"/>
      <c r="O28" s="127" t="s">
        <v>21</v>
      </c>
      <c r="P28" s="219">
        <v>1</v>
      </c>
      <c r="Q28" s="217"/>
      <c r="R28" s="214"/>
      <c r="S28" s="125" t="s">
        <v>21</v>
      </c>
      <c r="T28" s="122" t="s">
        <v>21</v>
      </c>
      <c r="U28" s="122" t="s">
        <v>21</v>
      </c>
    </row>
    <row r="29" spans="1:21" ht="12.75">
      <c r="A29" s="23">
        <f>A28+1</f>
        <v>26</v>
      </c>
      <c r="B29" s="24" t="s">
        <v>83</v>
      </c>
      <c r="C29" s="25" t="s">
        <v>84</v>
      </c>
      <c r="D29" s="26">
        <v>112.5</v>
      </c>
      <c r="E29" s="213"/>
      <c r="F29" s="213"/>
      <c r="G29" s="213"/>
      <c r="H29" s="213"/>
      <c r="I29" s="213"/>
      <c r="J29" s="213"/>
      <c r="K29" s="213"/>
      <c r="L29" s="214"/>
      <c r="M29" s="215">
        <v>110</v>
      </c>
      <c r="N29" s="122">
        <f>SUM(E29:K29)/2</f>
        <v>0</v>
      </c>
      <c r="O29" s="127">
        <v>31</v>
      </c>
      <c r="P29" s="219"/>
      <c r="Q29" s="217"/>
      <c r="R29" s="214"/>
      <c r="S29" s="125" t="s">
        <v>21</v>
      </c>
      <c r="T29" s="122" t="s">
        <v>21</v>
      </c>
      <c r="U29" s="122" t="s">
        <v>21</v>
      </c>
    </row>
    <row r="30" spans="1:21" ht="12.75">
      <c r="A30" s="23">
        <f>A29+1</f>
        <v>27</v>
      </c>
      <c r="B30" s="24" t="s">
        <v>251</v>
      </c>
      <c r="C30" s="25" t="s">
        <v>44</v>
      </c>
      <c r="D30" s="26">
        <v>102</v>
      </c>
      <c r="E30" s="213"/>
      <c r="F30" s="213"/>
      <c r="G30" s="213">
        <v>110</v>
      </c>
      <c r="H30" s="213">
        <v>102</v>
      </c>
      <c r="I30" s="213"/>
      <c r="J30" s="213"/>
      <c r="K30" s="213"/>
      <c r="L30" s="214" t="s">
        <v>277</v>
      </c>
      <c r="M30" s="215"/>
      <c r="N30" s="122"/>
      <c r="O30" s="127">
        <v>27</v>
      </c>
      <c r="P30" s="219"/>
      <c r="Q30" s="217"/>
      <c r="R30" s="214"/>
      <c r="S30" s="125">
        <v>22</v>
      </c>
      <c r="T30" s="122">
        <f>AVERAGE(E30:K30)</f>
        <v>106</v>
      </c>
      <c r="U30" s="212">
        <f>(T30-71)*0.7</f>
        <v>24.500000000000004</v>
      </c>
    </row>
    <row r="31" spans="1:21" ht="12.75">
      <c r="A31" s="23">
        <f>A30+1</f>
        <v>28</v>
      </c>
      <c r="B31" s="24" t="s">
        <v>225</v>
      </c>
      <c r="C31" s="25" t="s">
        <v>147</v>
      </c>
      <c r="D31" s="26"/>
      <c r="E31" s="213"/>
      <c r="F31" s="213"/>
      <c r="G31" s="213"/>
      <c r="H31" s="213"/>
      <c r="I31" s="213"/>
      <c r="J31" s="213"/>
      <c r="K31" s="213"/>
      <c r="L31" s="214"/>
      <c r="M31" s="215"/>
      <c r="N31" s="122"/>
      <c r="O31" s="122">
        <v>32</v>
      </c>
      <c r="P31" s="216">
        <v>1</v>
      </c>
      <c r="Q31" s="217"/>
      <c r="R31" s="215"/>
      <c r="S31" s="125" t="s">
        <v>21</v>
      </c>
      <c r="T31" s="122" t="s">
        <v>21</v>
      </c>
      <c r="U31" s="122" t="s">
        <v>21</v>
      </c>
    </row>
    <row r="32" spans="1:21" ht="12.75">
      <c r="A32" s="23">
        <f>A31+1</f>
        <v>29</v>
      </c>
      <c r="B32" s="24" t="s">
        <v>252</v>
      </c>
      <c r="C32" s="25" t="s">
        <v>27</v>
      </c>
      <c r="D32" s="26">
        <v>93.5</v>
      </c>
      <c r="E32" s="213"/>
      <c r="F32" s="213"/>
      <c r="G32" s="213"/>
      <c r="H32" s="213"/>
      <c r="I32" s="213"/>
      <c r="J32" s="213"/>
      <c r="K32" s="213"/>
      <c r="L32" s="214"/>
      <c r="M32" s="215"/>
      <c r="N32" s="122"/>
      <c r="O32" s="122">
        <v>20</v>
      </c>
      <c r="P32" s="216"/>
      <c r="Q32" s="217"/>
      <c r="R32" s="215"/>
      <c r="S32" s="125" t="s">
        <v>21</v>
      </c>
      <c r="T32" s="122" t="s">
        <v>21</v>
      </c>
      <c r="U32" s="122" t="s">
        <v>21</v>
      </c>
    </row>
    <row r="33" spans="1:21" ht="12.75">
      <c r="A33" s="23">
        <f>A32+1</f>
        <v>30</v>
      </c>
      <c r="B33" s="24" t="s">
        <v>87</v>
      </c>
      <c r="C33" s="25" t="s">
        <v>106</v>
      </c>
      <c r="D33" s="26">
        <v>84</v>
      </c>
      <c r="E33" s="213"/>
      <c r="F33" s="213"/>
      <c r="G33" s="213"/>
      <c r="H33" s="213"/>
      <c r="I33" s="213"/>
      <c r="J33" s="213"/>
      <c r="K33" s="213"/>
      <c r="L33" s="214"/>
      <c r="M33" s="215"/>
      <c r="N33" s="122"/>
      <c r="O33" s="122" t="s">
        <v>21</v>
      </c>
      <c r="P33" s="216">
        <v>2</v>
      </c>
      <c r="Q33" s="217"/>
      <c r="R33" s="214"/>
      <c r="S33" s="125" t="s">
        <v>21</v>
      </c>
      <c r="T33" s="122" t="s">
        <v>21</v>
      </c>
      <c r="U33" s="122" t="s">
        <v>21</v>
      </c>
    </row>
    <row r="34" spans="1:21" ht="12.75">
      <c r="A34" s="23">
        <f>A33+1</f>
        <v>31</v>
      </c>
      <c r="B34" s="24" t="s">
        <v>253</v>
      </c>
      <c r="C34" s="25" t="s">
        <v>31</v>
      </c>
      <c r="D34" s="26">
        <v>107</v>
      </c>
      <c r="E34" s="213"/>
      <c r="F34" s="213"/>
      <c r="G34" s="213"/>
      <c r="H34" s="213"/>
      <c r="I34" s="213"/>
      <c r="J34" s="213"/>
      <c r="K34" s="213"/>
      <c r="L34" s="214"/>
      <c r="M34" s="215"/>
      <c r="N34" s="122"/>
      <c r="O34" s="122">
        <v>31</v>
      </c>
      <c r="P34" s="216"/>
      <c r="Q34" s="217"/>
      <c r="R34" s="214"/>
      <c r="S34" s="125" t="s">
        <v>21</v>
      </c>
      <c r="T34" s="122" t="s">
        <v>21</v>
      </c>
      <c r="U34" s="122" t="s">
        <v>21</v>
      </c>
    </row>
    <row r="35" spans="1:21" ht="12.75">
      <c r="A35" s="23">
        <f>A34+1</f>
        <v>32</v>
      </c>
      <c r="B35" s="24" t="s">
        <v>148</v>
      </c>
      <c r="C35" s="25" t="s">
        <v>62</v>
      </c>
      <c r="D35" s="26"/>
      <c r="E35" s="213"/>
      <c r="F35" s="213"/>
      <c r="G35" s="213"/>
      <c r="H35" s="213"/>
      <c r="I35" s="213"/>
      <c r="J35" s="213"/>
      <c r="K35" s="213"/>
      <c r="L35" s="214"/>
      <c r="M35" s="215">
        <v>114</v>
      </c>
      <c r="N35" s="122">
        <f>SUM(E35:K35)/2</f>
        <v>0</v>
      </c>
      <c r="O35" s="122" t="s">
        <v>21</v>
      </c>
      <c r="P35" s="219"/>
      <c r="Q35" s="217"/>
      <c r="R35" s="214"/>
      <c r="S35" s="125" t="s">
        <v>21</v>
      </c>
      <c r="T35" s="122" t="s">
        <v>21</v>
      </c>
      <c r="U35" s="122" t="s">
        <v>21</v>
      </c>
    </row>
    <row r="36" spans="1:21" ht="12.75">
      <c r="A36" s="23">
        <f>A35+1</f>
        <v>33</v>
      </c>
      <c r="B36" s="24" t="s">
        <v>149</v>
      </c>
      <c r="C36" s="25" t="s">
        <v>23</v>
      </c>
      <c r="D36" s="26"/>
      <c r="E36" s="213"/>
      <c r="F36" s="213"/>
      <c r="G36" s="213"/>
      <c r="H36" s="213"/>
      <c r="I36" s="213"/>
      <c r="J36" s="213"/>
      <c r="K36" s="213"/>
      <c r="L36" s="214"/>
      <c r="M36" s="215">
        <f>SUM(E36:K36)/3</f>
        <v>0</v>
      </c>
      <c r="N36" s="122"/>
      <c r="O36" s="122" t="s">
        <v>21</v>
      </c>
      <c r="P36" s="219"/>
      <c r="Q36" s="217"/>
      <c r="R36" s="214"/>
      <c r="S36" s="125" t="s">
        <v>21</v>
      </c>
      <c r="T36" s="122" t="s">
        <v>21</v>
      </c>
      <c r="U36" s="122" t="s">
        <v>21</v>
      </c>
    </row>
    <row r="37" spans="1:21" ht="12.75">
      <c r="A37" s="23">
        <f>A36+1</f>
        <v>34</v>
      </c>
      <c r="B37" s="24" t="s">
        <v>254</v>
      </c>
      <c r="C37" s="25" t="s">
        <v>147</v>
      </c>
      <c r="D37" s="26">
        <v>99</v>
      </c>
      <c r="E37" s="213"/>
      <c r="F37" s="213"/>
      <c r="G37" s="213"/>
      <c r="H37" s="213">
        <v>100</v>
      </c>
      <c r="I37" s="213"/>
      <c r="J37" s="213"/>
      <c r="K37" s="213"/>
      <c r="L37" s="214"/>
      <c r="M37" s="215"/>
      <c r="N37" s="122"/>
      <c r="O37" s="122">
        <v>17</v>
      </c>
      <c r="P37" s="219"/>
      <c r="Q37" s="217"/>
      <c r="R37" s="214"/>
      <c r="S37" s="125">
        <v>26.25</v>
      </c>
      <c r="T37" s="122">
        <f>AVERAGE(E37:K37)</f>
        <v>100</v>
      </c>
      <c r="U37" s="122" t="s">
        <v>21</v>
      </c>
    </row>
    <row r="38" spans="1:21" ht="12.75">
      <c r="A38" s="23">
        <f>A37+1</f>
        <v>35</v>
      </c>
      <c r="B38" s="24" t="s">
        <v>89</v>
      </c>
      <c r="C38" s="25" t="s">
        <v>191</v>
      </c>
      <c r="D38" s="26">
        <v>94.33333333333333</v>
      </c>
      <c r="E38" s="213">
        <v>90</v>
      </c>
      <c r="F38" s="213">
        <v>93</v>
      </c>
      <c r="G38" s="213">
        <v>97</v>
      </c>
      <c r="H38" s="213">
        <v>82</v>
      </c>
      <c r="I38" s="213">
        <v>89</v>
      </c>
      <c r="J38" s="213">
        <v>106</v>
      </c>
      <c r="K38" s="213">
        <v>85</v>
      </c>
      <c r="L38" s="214"/>
      <c r="M38" s="215">
        <v>91.5</v>
      </c>
      <c r="N38" s="122">
        <f>SUM(E38:K38)/3</f>
        <v>214</v>
      </c>
      <c r="O38" s="122">
        <v>19</v>
      </c>
      <c r="P38" s="216">
        <v>3</v>
      </c>
      <c r="Q38" s="217"/>
      <c r="R38" s="215"/>
      <c r="S38" s="125">
        <v>10</v>
      </c>
      <c r="T38" s="122">
        <f>AVERAGE(E38:K38)</f>
        <v>91.71428571428571</v>
      </c>
      <c r="U38" s="212">
        <f>T38-71</f>
        <v>20.714285714285708</v>
      </c>
    </row>
    <row r="39" spans="1:21" ht="12.75">
      <c r="A39" s="23">
        <f>A38+1</f>
        <v>36</v>
      </c>
      <c r="B39" s="38" t="s">
        <v>97</v>
      </c>
      <c r="C39" s="39" t="s">
        <v>25</v>
      </c>
      <c r="D39" s="37">
        <v>96</v>
      </c>
      <c r="E39" s="80">
        <v>100</v>
      </c>
      <c r="F39" s="80">
        <v>97</v>
      </c>
      <c r="G39" s="80">
        <v>91</v>
      </c>
      <c r="H39" s="80">
        <v>85</v>
      </c>
      <c r="I39" s="80"/>
      <c r="J39" s="80">
        <v>96</v>
      </c>
      <c r="K39" s="80">
        <v>97</v>
      </c>
      <c r="L39" s="220"/>
      <c r="M39" s="215"/>
      <c r="N39" s="122"/>
      <c r="O39" s="122"/>
      <c r="P39" s="216"/>
      <c r="Q39" s="217"/>
      <c r="R39" s="214"/>
      <c r="S39" s="125">
        <v>13</v>
      </c>
      <c r="T39" s="122">
        <f>AVERAGE(E39:K39)</f>
        <v>94.33333333333333</v>
      </c>
      <c r="U39" s="212">
        <f>T39-71</f>
        <v>23.33333333333333</v>
      </c>
    </row>
    <row r="40" spans="1:21" ht="12.75">
      <c r="A40" s="23">
        <f>A39+1</f>
        <v>37</v>
      </c>
      <c r="B40" s="38" t="s">
        <v>268</v>
      </c>
      <c r="C40" s="39" t="s">
        <v>196</v>
      </c>
      <c r="D40" s="37"/>
      <c r="E40" s="80"/>
      <c r="F40" s="80"/>
      <c r="G40" s="80"/>
      <c r="H40" s="80"/>
      <c r="I40" s="80"/>
      <c r="J40" s="80"/>
      <c r="K40" s="80"/>
      <c r="L40" s="220"/>
      <c r="M40" s="215"/>
      <c r="N40" s="122"/>
      <c r="O40" s="122"/>
      <c r="P40" s="216"/>
      <c r="Q40" s="217"/>
      <c r="R40" s="214"/>
      <c r="S40" s="125" t="s">
        <v>21</v>
      </c>
      <c r="T40" s="122" t="s">
        <v>21</v>
      </c>
      <c r="U40" s="122" t="s">
        <v>21</v>
      </c>
    </row>
    <row r="41" spans="1:21" ht="12.75">
      <c r="A41" s="23">
        <f>A40+1</f>
        <v>38</v>
      </c>
      <c r="B41" s="38" t="s">
        <v>103</v>
      </c>
      <c r="C41" s="39" t="s">
        <v>29</v>
      </c>
      <c r="D41" s="37"/>
      <c r="E41" s="80"/>
      <c r="F41" s="80"/>
      <c r="G41" s="80"/>
      <c r="H41" s="80"/>
      <c r="I41" s="80"/>
      <c r="J41" s="80"/>
      <c r="K41" s="80"/>
      <c r="L41" s="220"/>
      <c r="M41" s="215">
        <v>107.25</v>
      </c>
      <c r="N41" s="122"/>
      <c r="O41" s="122" t="s">
        <v>21</v>
      </c>
      <c r="P41" s="219"/>
      <c r="Q41" s="217"/>
      <c r="R41" s="214"/>
      <c r="S41" s="125" t="s">
        <v>21</v>
      </c>
      <c r="T41" s="122" t="s">
        <v>21</v>
      </c>
      <c r="U41" s="122" t="s">
        <v>21</v>
      </c>
    </row>
    <row r="42" spans="1:21" ht="12.75">
      <c r="A42" s="23">
        <f>A41+1</f>
        <v>39</v>
      </c>
      <c r="B42" s="38" t="s">
        <v>105</v>
      </c>
      <c r="C42" s="39" t="s">
        <v>106</v>
      </c>
      <c r="D42" s="37">
        <v>98</v>
      </c>
      <c r="E42" s="80">
        <v>96</v>
      </c>
      <c r="F42" s="80"/>
      <c r="G42" s="80"/>
      <c r="H42" s="80">
        <v>86</v>
      </c>
      <c r="I42" s="80"/>
      <c r="J42" s="80"/>
      <c r="K42" s="80">
        <v>91</v>
      </c>
      <c r="L42" s="220"/>
      <c r="M42" s="215">
        <f>SUM(E42:K42)/2</f>
        <v>136.5</v>
      </c>
      <c r="N42" s="122">
        <f>SUM(E42:K42)/2</f>
        <v>136.5</v>
      </c>
      <c r="O42" s="122">
        <v>22</v>
      </c>
      <c r="P42" s="219">
        <v>4</v>
      </c>
      <c r="Q42" s="217"/>
      <c r="R42" s="215"/>
      <c r="S42" s="125">
        <v>14.7</v>
      </c>
      <c r="T42" s="122">
        <f>AVERAGE(E42:K42)</f>
        <v>91</v>
      </c>
      <c r="U42" s="212">
        <f>T42-71</f>
        <v>20</v>
      </c>
    </row>
    <row r="43" spans="1:21" ht="12.75">
      <c r="A43" s="23">
        <f>A42+1</f>
        <v>40</v>
      </c>
      <c r="B43" s="38" t="s">
        <v>193</v>
      </c>
      <c r="C43" s="39" t="s">
        <v>106</v>
      </c>
      <c r="D43" s="37">
        <v>94</v>
      </c>
      <c r="E43" s="80">
        <v>103</v>
      </c>
      <c r="F43" s="80">
        <v>108</v>
      </c>
      <c r="G43" s="80">
        <v>96</v>
      </c>
      <c r="H43" s="80">
        <v>97</v>
      </c>
      <c r="I43" s="80"/>
      <c r="J43" s="80">
        <v>111</v>
      </c>
      <c r="K43" s="80">
        <v>104</v>
      </c>
      <c r="L43" s="220"/>
      <c r="M43" s="215"/>
      <c r="N43" s="122">
        <f>SUM(E43:K43)</f>
        <v>619</v>
      </c>
      <c r="O43" s="122">
        <v>14</v>
      </c>
      <c r="P43" s="219">
        <v>6</v>
      </c>
      <c r="Q43" s="217"/>
      <c r="R43" s="215"/>
      <c r="S43" s="125">
        <v>22</v>
      </c>
      <c r="T43" s="122">
        <f>AVERAGE(E43:K43)</f>
        <v>103.16666666666667</v>
      </c>
      <c r="U43" s="212">
        <f>T43-71</f>
        <v>32.16666666666667</v>
      </c>
    </row>
    <row r="44" spans="1:21" ht="12.75">
      <c r="A44" s="23">
        <f>A43+1</f>
        <v>41</v>
      </c>
      <c r="B44" s="38" t="s">
        <v>107</v>
      </c>
      <c r="C44" s="39" t="s">
        <v>108</v>
      </c>
      <c r="D44" s="37"/>
      <c r="E44" s="80"/>
      <c r="F44" s="80"/>
      <c r="G44" s="80"/>
      <c r="H44" s="80"/>
      <c r="I44" s="80"/>
      <c r="J44" s="80"/>
      <c r="K44" s="80"/>
      <c r="L44" s="220"/>
      <c r="M44" s="215">
        <v>89</v>
      </c>
      <c r="N44" s="122"/>
      <c r="O44" s="122" t="s">
        <v>21</v>
      </c>
      <c r="P44" s="219"/>
      <c r="Q44" s="217"/>
      <c r="R44" s="214"/>
      <c r="S44" s="125" t="s">
        <v>21</v>
      </c>
      <c r="T44" s="122" t="s">
        <v>21</v>
      </c>
      <c r="U44" s="122" t="s">
        <v>21</v>
      </c>
    </row>
    <row r="45" spans="1:21" ht="12.75">
      <c r="A45" s="23">
        <f>A44+1</f>
        <v>42</v>
      </c>
      <c r="B45" s="38" t="s">
        <v>109</v>
      </c>
      <c r="C45" s="39" t="s">
        <v>108</v>
      </c>
      <c r="D45" s="37"/>
      <c r="E45" s="80"/>
      <c r="F45" s="80"/>
      <c r="G45" s="80"/>
      <c r="H45" s="80"/>
      <c r="I45" s="80"/>
      <c r="J45" s="80"/>
      <c r="K45" s="80"/>
      <c r="L45" s="220"/>
      <c r="M45" s="215">
        <v>107</v>
      </c>
      <c r="N45" s="122"/>
      <c r="O45" s="122" t="s">
        <v>21</v>
      </c>
      <c r="P45" s="219"/>
      <c r="Q45" s="217"/>
      <c r="R45" s="214"/>
      <c r="S45" s="125" t="s">
        <v>21</v>
      </c>
      <c r="T45" s="122" t="s">
        <v>21</v>
      </c>
      <c r="U45" s="122" t="s">
        <v>21</v>
      </c>
    </row>
    <row r="46" spans="1:21" ht="12.75">
      <c r="A46" s="23">
        <f>A45+1</f>
        <v>43</v>
      </c>
      <c r="B46" s="38" t="s">
        <v>110</v>
      </c>
      <c r="C46" s="39" t="s">
        <v>111</v>
      </c>
      <c r="D46" s="37"/>
      <c r="E46" s="80"/>
      <c r="F46" s="80"/>
      <c r="G46" s="80"/>
      <c r="H46" s="80"/>
      <c r="I46" s="80"/>
      <c r="J46" s="80"/>
      <c r="K46" s="80"/>
      <c r="L46" s="220"/>
      <c r="M46" s="215">
        <v>113</v>
      </c>
      <c r="N46" s="122"/>
      <c r="O46" s="127" t="s">
        <v>21</v>
      </c>
      <c r="P46" s="219"/>
      <c r="Q46" s="217"/>
      <c r="R46" s="214"/>
      <c r="S46" s="125" t="s">
        <v>21</v>
      </c>
      <c r="T46" s="122" t="s">
        <v>21</v>
      </c>
      <c r="U46" s="122" t="s">
        <v>21</v>
      </c>
    </row>
    <row r="47" spans="1:21" ht="12.75">
      <c r="A47" s="23">
        <f>A46+1</f>
        <v>44</v>
      </c>
      <c r="B47" s="38" t="s">
        <v>194</v>
      </c>
      <c r="C47" s="39" t="s">
        <v>175</v>
      </c>
      <c r="D47" s="37"/>
      <c r="E47" s="80"/>
      <c r="F47" s="80"/>
      <c r="G47" s="80"/>
      <c r="H47" s="80"/>
      <c r="I47" s="80"/>
      <c r="J47" s="80"/>
      <c r="K47" s="80"/>
      <c r="L47" s="220"/>
      <c r="M47" s="215"/>
      <c r="N47" s="122">
        <f>SUM(E47:K47)/3</f>
        <v>0</v>
      </c>
      <c r="O47" s="122" t="s">
        <v>21</v>
      </c>
      <c r="P47" s="216">
        <v>2</v>
      </c>
      <c r="Q47" s="217"/>
      <c r="R47" s="214"/>
      <c r="S47" s="125" t="s">
        <v>21</v>
      </c>
      <c r="T47" s="122" t="s">
        <v>21</v>
      </c>
      <c r="U47" s="122" t="s">
        <v>21</v>
      </c>
    </row>
    <row r="48" spans="1:21" ht="12.75">
      <c r="A48" s="23">
        <f>A47+1</f>
        <v>45</v>
      </c>
      <c r="B48" s="38" t="s">
        <v>112</v>
      </c>
      <c r="C48" s="39" t="s">
        <v>23</v>
      </c>
      <c r="D48" s="37">
        <v>115</v>
      </c>
      <c r="E48" s="80"/>
      <c r="F48" s="80"/>
      <c r="G48" s="80"/>
      <c r="H48" s="80"/>
      <c r="I48" s="80"/>
      <c r="J48" s="80"/>
      <c r="K48" s="80"/>
      <c r="L48" s="220"/>
      <c r="M48" s="215">
        <f>SUM(E48:K48)/6</f>
        <v>0</v>
      </c>
      <c r="N48" s="122">
        <f>SUM(E48:K48)/5</f>
        <v>0</v>
      </c>
      <c r="O48" s="122">
        <v>38</v>
      </c>
      <c r="P48" s="216"/>
      <c r="Q48" s="217"/>
      <c r="R48" s="214"/>
      <c r="S48" s="125" t="s">
        <v>21</v>
      </c>
      <c r="T48" s="122" t="s">
        <v>21</v>
      </c>
      <c r="U48" s="122" t="s">
        <v>21</v>
      </c>
    </row>
    <row r="49" spans="1:21" ht="12.75">
      <c r="A49" s="23">
        <f>A48+1</f>
        <v>46</v>
      </c>
      <c r="B49" s="38" t="s">
        <v>195</v>
      </c>
      <c r="C49" s="39" t="s">
        <v>196</v>
      </c>
      <c r="D49" s="37"/>
      <c r="E49" s="80"/>
      <c r="F49" s="80"/>
      <c r="G49" s="80"/>
      <c r="H49" s="80"/>
      <c r="I49" s="80"/>
      <c r="J49" s="80"/>
      <c r="K49" s="80"/>
      <c r="L49" s="220"/>
      <c r="M49" s="215"/>
      <c r="N49" s="122">
        <f>SUM(E49:K49)</f>
        <v>0</v>
      </c>
      <c r="O49" s="127" t="s">
        <v>21</v>
      </c>
      <c r="P49" s="219">
        <v>1</v>
      </c>
      <c r="Q49" s="217"/>
      <c r="R49" s="214"/>
      <c r="S49" s="125" t="s">
        <v>21</v>
      </c>
      <c r="T49" s="122" t="s">
        <v>21</v>
      </c>
      <c r="U49" s="122" t="s">
        <v>21</v>
      </c>
    </row>
    <row r="50" spans="1:21" ht="12.75">
      <c r="A50" s="23">
        <f>A49+1</f>
        <v>47</v>
      </c>
      <c r="B50" s="38" t="s">
        <v>113</v>
      </c>
      <c r="C50" s="39" t="s">
        <v>106</v>
      </c>
      <c r="D50" s="37">
        <v>85.28571428571429</v>
      </c>
      <c r="E50" s="80">
        <v>89</v>
      </c>
      <c r="F50" s="80">
        <v>94</v>
      </c>
      <c r="G50" s="80">
        <v>90</v>
      </c>
      <c r="H50" s="80">
        <v>85</v>
      </c>
      <c r="I50" s="80">
        <v>94</v>
      </c>
      <c r="J50" s="80">
        <v>90</v>
      </c>
      <c r="K50" s="80">
        <v>91</v>
      </c>
      <c r="L50" s="221"/>
      <c r="M50" s="215">
        <f>SUM(E50:K50)/8</f>
        <v>79.125</v>
      </c>
      <c r="N50" s="122">
        <f>SUM(E50:K50)/7</f>
        <v>90.42857142857143</v>
      </c>
      <c r="O50" s="122">
        <v>9.9</v>
      </c>
      <c r="P50" s="216">
        <v>7</v>
      </c>
      <c r="Q50" s="217"/>
      <c r="R50" s="215"/>
      <c r="S50" s="125">
        <v>11</v>
      </c>
      <c r="T50" s="122">
        <f>AVERAGE(E50:K50)</f>
        <v>90.42857142857143</v>
      </c>
      <c r="U50" s="212">
        <f>T50-71</f>
        <v>19.42857142857143</v>
      </c>
    </row>
    <row r="51" spans="1:21" ht="12.75">
      <c r="A51" s="23">
        <f>A50+1</f>
        <v>48</v>
      </c>
      <c r="B51" s="38" t="s">
        <v>116</v>
      </c>
      <c r="C51" s="39" t="s">
        <v>197</v>
      </c>
      <c r="D51" s="37"/>
      <c r="E51" s="80"/>
      <c r="F51" s="80"/>
      <c r="G51" s="80"/>
      <c r="H51" s="80"/>
      <c r="I51" s="80"/>
      <c r="J51" s="80"/>
      <c r="K51" s="80"/>
      <c r="L51" s="222"/>
      <c r="M51" s="215"/>
      <c r="N51" s="122">
        <f>SUM(E51:K51)/2</f>
        <v>0</v>
      </c>
      <c r="O51" s="127" t="s">
        <v>21</v>
      </c>
      <c r="P51" s="219"/>
      <c r="Q51" s="217"/>
      <c r="R51" s="214"/>
      <c r="S51" s="125" t="s">
        <v>21</v>
      </c>
      <c r="T51" s="122" t="s">
        <v>21</v>
      </c>
      <c r="U51" s="122" t="s">
        <v>21</v>
      </c>
    </row>
    <row r="52" spans="1:21" ht="12.75">
      <c r="A52" s="23">
        <f>A51+1</f>
        <v>49</v>
      </c>
      <c r="B52" s="38" t="s">
        <v>198</v>
      </c>
      <c r="C52" s="39" t="s">
        <v>32</v>
      </c>
      <c r="D52" s="37">
        <v>99</v>
      </c>
      <c r="E52" s="80">
        <v>95</v>
      </c>
      <c r="F52" s="80">
        <v>100</v>
      </c>
      <c r="G52" s="80">
        <v>85</v>
      </c>
      <c r="H52" s="80">
        <v>92</v>
      </c>
      <c r="I52" s="80">
        <v>91</v>
      </c>
      <c r="J52" s="80"/>
      <c r="K52" s="80">
        <v>101</v>
      </c>
      <c r="L52" s="220"/>
      <c r="M52" s="223"/>
      <c r="N52" s="161">
        <v>0</v>
      </c>
      <c r="O52" s="161">
        <v>15</v>
      </c>
      <c r="P52" s="219"/>
      <c r="Q52" s="224"/>
      <c r="R52" s="223"/>
      <c r="S52" s="125">
        <v>10</v>
      </c>
      <c r="T52" s="122">
        <f>AVERAGE(E52:K52)</f>
        <v>94</v>
      </c>
      <c r="U52" s="212">
        <f>T52-71</f>
        <v>23</v>
      </c>
    </row>
    <row r="53" spans="1:21" ht="12.75">
      <c r="A53" s="23">
        <f>A52+1</f>
        <v>50</v>
      </c>
      <c r="B53" s="38" t="s">
        <v>269</v>
      </c>
      <c r="C53" s="39" t="s">
        <v>270</v>
      </c>
      <c r="D53" s="37"/>
      <c r="E53" s="80"/>
      <c r="F53" s="80"/>
      <c r="G53" s="80"/>
      <c r="H53" s="80"/>
      <c r="I53" s="80">
        <v>97</v>
      </c>
      <c r="J53" s="80"/>
      <c r="K53" s="80"/>
      <c r="L53" s="220"/>
      <c r="M53" s="223"/>
      <c r="N53" s="161"/>
      <c r="O53" s="161"/>
      <c r="P53" s="219"/>
      <c r="Q53" s="224"/>
      <c r="R53" s="223"/>
      <c r="S53" s="125">
        <v>22</v>
      </c>
      <c r="T53" s="122">
        <f>AVERAGE(E53:K53)</f>
        <v>97</v>
      </c>
      <c r="U53" s="122" t="s">
        <v>21</v>
      </c>
    </row>
    <row r="54" spans="1:21" ht="12.75">
      <c r="A54" s="23">
        <f>A53+1</f>
        <v>51</v>
      </c>
      <c r="B54" s="24" t="s">
        <v>199</v>
      </c>
      <c r="C54" s="25" t="s">
        <v>175</v>
      </c>
      <c r="D54" s="26">
        <v>114</v>
      </c>
      <c r="E54" s="213"/>
      <c r="F54" s="213"/>
      <c r="G54" s="213"/>
      <c r="H54" s="213"/>
      <c r="I54" s="213"/>
      <c r="J54" s="213"/>
      <c r="K54" s="213"/>
      <c r="L54" s="214"/>
      <c r="M54" s="215"/>
      <c r="N54" s="122">
        <f>SUM(E54:K54)/2</f>
        <v>0</v>
      </c>
      <c r="O54" s="122">
        <v>37</v>
      </c>
      <c r="P54" s="225"/>
      <c r="Q54" s="217"/>
      <c r="R54" s="215"/>
      <c r="S54" s="125">
        <v>85</v>
      </c>
      <c r="T54" s="122" t="s">
        <v>21</v>
      </c>
      <c r="U54" s="122" t="s">
        <v>21</v>
      </c>
    </row>
    <row r="55" spans="1:21" ht="12.75">
      <c r="A55" s="23">
        <f>A54+1</f>
        <v>52</v>
      </c>
      <c r="B55" s="24" t="s">
        <v>199</v>
      </c>
      <c r="C55" s="39" t="s">
        <v>218</v>
      </c>
      <c r="D55" s="37"/>
      <c r="E55" s="80">
        <v>106</v>
      </c>
      <c r="F55" s="80"/>
      <c r="G55" s="80"/>
      <c r="H55" s="80">
        <v>108</v>
      </c>
      <c r="I55" s="80">
        <v>110</v>
      </c>
      <c r="J55" s="80">
        <v>109</v>
      </c>
      <c r="K55" s="80">
        <v>106</v>
      </c>
      <c r="L55" s="220" t="s">
        <v>279</v>
      </c>
      <c r="M55" s="226"/>
      <c r="N55" s="227"/>
      <c r="O55" s="227"/>
      <c r="P55" s="219"/>
      <c r="Q55" s="228"/>
      <c r="R55" s="226"/>
      <c r="S55" s="125">
        <v>24</v>
      </c>
      <c r="T55" s="122">
        <f>AVERAGE(E55:K55)</f>
        <v>107.8</v>
      </c>
      <c r="U55" s="212">
        <f>(T55-71)*0.7</f>
        <v>25.76</v>
      </c>
    </row>
    <row r="56" spans="1:21" ht="12.75">
      <c r="A56" s="45">
        <f>A55+1</f>
        <v>53</v>
      </c>
      <c r="B56" s="93" t="s">
        <v>271</v>
      </c>
      <c r="C56" s="47" t="s">
        <v>25</v>
      </c>
      <c r="D56" s="229"/>
      <c r="E56" s="230"/>
      <c r="F56" s="230"/>
      <c r="G56" s="230"/>
      <c r="H56" s="230"/>
      <c r="I56" s="230"/>
      <c r="J56" s="230"/>
      <c r="K56" s="230"/>
      <c r="L56" s="231"/>
      <c r="M56" s="232"/>
      <c r="N56" s="178">
        <v>0</v>
      </c>
      <c r="O56" s="178"/>
      <c r="P56" s="233"/>
      <c r="Q56" s="234"/>
      <c r="R56" s="232"/>
      <c r="S56" s="235" t="s">
        <v>21</v>
      </c>
      <c r="T56" s="130" t="s">
        <v>21</v>
      </c>
      <c r="U56" s="130" t="s">
        <v>21</v>
      </c>
    </row>
    <row r="57" spans="3:17" ht="12.75">
      <c r="C57" s="180" t="s">
        <v>120</v>
      </c>
      <c r="D57" s="236"/>
      <c r="E57" s="180">
        <v>11</v>
      </c>
      <c r="F57" s="182">
        <v>10</v>
      </c>
      <c r="G57" s="182">
        <v>12</v>
      </c>
      <c r="H57" s="182">
        <v>13</v>
      </c>
      <c r="I57" s="182">
        <v>13</v>
      </c>
      <c r="J57" s="182">
        <v>11</v>
      </c>
      <c r="K57" s="182">
        <v>13</v>
      </c>
      <c r="M57" s="192">
        <f>SUM(E57:K57)/8</f>
        <v>10.375</v>
      </c>
      <c r="N57" s="192"/>
      <c r="O57" s="188"/>
      <c r="P57" s="188"/>
      <c r="Q57" s="192"/>
    </row>
    <row r="58" spans="3:17" ht="12.75">
      <c r="C58" s="27" t="s">
        <v>121</v>
      </c>
      <c r="D58" s="237"/>
      <c r="E58" s="184">
        <f>SUM(E4:E56)/E57</f>
        <v>95.0909090909091</v>
      </c>
      <c r="F58" s="184">
        <f>SUM(F4:F56)/F57</f>
        <v>96.5</v>
      </c>
      <c r="G58" s="184">
        <f>SUM(G4:G56)/G57</f>
        <v>104.33333333333333</v>
      </c>
      <c r="H58" s="184">
        <f>SUM(H4:H57)/H57</f>
        <v>95.53846153846153</v>
      </c>
      <c r="I58" s="184">
        <f>SUM(I4:I56)/I57</f>
        <v>98.07692307692308</v>
      </c>
      <c r="J58" s="184">
        <f>SUM(J4:J56)/J57</f>
        <v>101.0909090909091</v>
      </c>
      <c r="K58" s="184">
        <f>SUM(K4:K56)/K57</f>
        <v>98.38461538461539</v>
      </c>
      <c r="M58" s="192">
        <f>SUM(E58:K58)/8</f>
        <v>86.12689393939394</v>
      </c>
      <c r="N58" s="192"/>
      <c r="Q58" s="192"/>
    </row>
    <row r="59" spans="3:17" ht="12.75">
      <c r="C59" s="27" t="s">
        <v>122</v>
      </c>
      <c r="D59" s="184"/>
      <c r="E59" s="27">
        <v>83</v>
      </c>
      <c r="F59" s="27">
        <v>82</v>
      </c>
      <c r="G59" s="238">
        <v>84</v>
      </c>
      <c r="H59" s="239">
        <v>82</v>
      </c>
      <c r="I59" s="238">
        <v>81</v>
      </c>
      <c r="J59" s="238">
        <v>81</v>
      </c>
      <c r="K59" s="238">
        <v>85</v>
      </c>
      <c r="M59" s="192">
        <f>SUM(E59:K59)/8</f>
        <v>72.25</v>
      </c>
      <c r="N59" s="192"/>
      <c r="Q59" s="192"/>
    </row>
    <row r="60" spans="3:14" ht="12.75">
      <c r="C60" s="27"/>
      <c r="D60" s="238"/>
      <c r="E60" s="186" t="s">
        <v>123</v>
      </c>
      <c r="F60" s="187" t="s">
        <v>160</v>
      </c>
      <c r="G60" s="187" t="s">
        <v>123</v>
      </c>
      <c r="H60" s="187" t="s">
        <v>123</v>
      </c>
      <c r="I60" s="187" t="s">
        <v>123</v>
      </c>
      <c r="J60" s="187" t="s">
        <v>160</v>
      </c>
      <c r="K60" s="187" t="s">
        <v>123</v>
      </c>
      <c r="M60" s="88">
        <f>(71*7+73)/8</f>
        <v>71.25</v>
      </c>
      <c r="N60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34">
      <selection activeCell="U49" sqref="U49"/>
    </sheetView>
  </sheetViews>
  <sheetFormatPr defaultColWidth="9.140625" defaultRowHeight="12.75"/>
  <cols>
    <col min="1" max="1" width="5.57421875" style="188" customWidth="1"/>
    <col min="2" max="2" width="12.140625" style="189" customWidth="1"/>
    <col min="3" max="3" width="13.57421875" style="188" customWidth="1"/>
    <col min="4" max="4" width="0" style="190" hidden="1" customWidth="1"/>
    <col min="5" max="5" width="7.00390625" style="188" customWidth="1"/>
    <col min="6" max="7" width="6.7109375" style="190" customWidth="1"/>
    <col min="8" max="9" width="7.00390625" style="190" customWidth="1"/>
    <col min="10" max="10" width="6.7109375" style="190" customWidth="1"/>
    <col min="11" max="11" width="8.00390625" style="190" customWidth="1"/>
    <col min="12" max="12" width="6.7109375" style="188" customWidth="1"/>
    <col min="13" max="14" width="0" style="188" hidden="1" customWidth="1"/>
    <col min="15" max="16" width="0" style="191" hidden="1" customWidth="1"/>
    <col min="17" max="19" width="0" style="188" hidden="1" customWidth="1"/>
    <col min="20" max="20" width="8.8515625" style="192" customWidth="1"/>
    <col min="21" max="21" width="7.28125" style="193" customWidth="1"/>
    <col min="22" max="16384" width="8.8515625" style="0" customWidth="1"/>
  </cols>
  <sheetData>
    <row r="1" ht="12.75">
      <c r="A1" s="5" t="s">
        <v>286</v>
      </c>
    </row>
    <row r="2" spans="1:20" ht="6.75" customHeight="1">
      <c r="A2" s="194"/>
      <c r="B2" s="195"/>
      <c r="C2" s="194"/>
      <c r="D2" s="196"/>
      <c r="E2" s="197"/>
      <c r="F2" s="198"/>
      <c r="G2" s="198"/>
      <c r="H2" s="198"/>
      <c r="I2" s="198"/>
      <c r="J2" s="198"/>
      <c r="K2" s="198"/>
      <c r="L2" s="194"/>
      <c r="M2" s="194"/>
      <c r="N2" s="194"/>
      <c r="O2" s="194">
        <v>2010</v>
      </c>
      <c r="P2" s="194"/>
      <c r="Q2" s="194"/>
      <c r="R2" s="194"/>
      <c r="S2" s="194"/>
      <c r="T2" s="199"/>
    </row>
    <row r="3" spans="1:21" ht="12.75">
      <c r="A3" s="101" t="s">
        <v>1</v>
      </c>
      <c r="B3" s="102" t="s">
        <v>2</v>
      </c>
      <c r="C3" s="103" t="s">
        <v>3</v>
      </c>
      <c r="D3" s="104" t="s">
        <v>241</v>
      </c>
      <c r="E3" s="103" t="s">
        <v>287</v>
      </c>
      <c r="F3" s="103" t="s">
        <v>288</v>
      </c>
      <c r="G3" s="103" t="s">
        <v>289</v>
      </c>
      <c r="H3" s="103" t="s">
        <v>290</v>
      </c>
      <c r="I3" s="103" t="s">
        <v>291</v>
      </c>
      <c r="J3" s="103" t="s">
        <v>292</v>
      </c>
      <c r="K3" s="103" t="s">
        <v>293</v>
      </c>
      <c r="L3" s="105" t="s">
        <v>13</v>
      </c>
      <c r="M3" s="105" t="s">
        <v>141</v>
      </c>
      <c r="N3" s="200"/>
      <c r="O3" s="107" t="s">
        <v>215</v>
      </c>
      <c r="P3" s="201"/>
      <c r="Q3" s="101"/>
      <c r="R3" s="202"/>
      <c r="S3" s="203" t="s">
        <v>265</v>
      </c>
      <c r="T3" s="170" t="s">
        <v>281</v>
      </c>
      <c r="U3" s="204" t="s">
        <v>282</v>
      </c>
    </row>
    <row r="4" spans="1:21" ht="12.75">
      <c r="A4" s="110">
        <v>1</v>
      </c>
      <c r="B4" s="111" t="s">
        <v>243</v>
      </c>
      <c r="C4" s="111" t="s">
        <v>244</v>
      </c>
      <c r="D4" s="172">
        <v>111.8</v>
      </c>
      <c r="E4" s="114">
        <v>104</v>
      </c>
      <c r="F4" s="114">
        <v>117</v>
      </c>
      <c r="G4" s="114"/>
      <c r="H4" s="114"/>
      <c r="I4" s="114"/>
      <c r="J4" s="114"/>
      <c r="K4" s="114"/>
      <c r="L4" s="205"/>
      <c r="M4" s="206"/>
      <c r="N4" s="207"/>
      <c r="O4" s="144">
        <v>28</v>
      </c>
      <c r="P4" s="208"/>
      <c r="Q4" s="209"/>
      <c r="R4" s="210"/>
      <c r="S4" s="211">
        <v>15</v>
      </c>
      <c r="T4" s="122">
        <v>104.14285714285714</v>
      </c>
      <c r="U4" s="212">
        <v>34</v>
      </c>
    </row>
    <row r="5" spans="1:21" ht="12.75">
      <c r="A5" s="23">
        <f>A4+1</f>
        <v>2</v>
      </c>
      <c r="B5" s="24" t="s">
        <v>284</v>
      </c>
      <c r="C5" s="25" t="s">
        <v>23</v>
      </c>
      <c r="D5" s="26"/>
      <c r="E5" s="213"/>
      <c r="F5" s="213"/>
      <c r="G5" s="213"/>
      <c r="H5" s="213"/>
      <c r="I5" s="213"/>
      <c r="J5" s="213"/>
      <c r="K5" s="213"/>
      <c r="L5" s="214"/>
      <c r="M5" s="215"/>
      <c r="N5" s="122"/>
      <c r="O5" s="122"/>
      <c r="P5" s="216"/>
      <c r="Q5" s="217"/>
      <c r="R5" s="214"/>
      <c r="S5" s="125">
        <v>24</v>
      </c>
      <c r="T5" s="122">
        <v>105</v>
      </c>
      <c r="U5" s="218" t="s">
        <v>21</v>
      </c>
    </row>
    <row r="6" spans="1:21" ht="12.75">
      <c r="A6" s="23">
        <f>+A5+1</f>
        <v>3</v>
      </c>
      <c r="B6" s="24" t="s">
        <v>174</v>
      </c>
      <c r="C6" s="25" t="s">
        <v>175</v>
      </c>
      <c r="D6" s="26">
        <v>86.2</v>
      </c>
      <c r="E6" s="213"/>
      <c r="F6" s="213"/>
      <c r="G6" s="213"/>
      <c r="H6" s="213"/>
      <c r="I6" s="213"/>
      <c r="J6" s="213"/>
      <c r="K6" s="213"/>
      <c r="L6" s="214"/>
      <c r="M6" s="215"/>
      <c r="N6" s="122">
        <f>SUM(E6:K6)/5</f>
        <v>0</v>
      </c>
      <c r="O6" s="122">
        <v>15</v>
      </c>
      <c r="P6" s="216">
        <v>6</v>
      </c>
      <c r="Q6" s="217"/>
      <c r="R6" s="215"/>
      <c r="S6" s="125">
        <v>12</v>
      </c>
      <c r="T6" s="122">
        <v>89.42857142857143</v>
      </c>
      <c r="U6" s="212">
        <v>18.42857142857143</v>
      </c>
    </row>
    <row r="7" spans="1:21" ht="12.75">
      <c r="A7" s="23">
        <f>+A6+1</f>
        <v>4</v>
      </c>
      <c r="B7" s="24" t="s">
        <v>28</v>
      </c>
      <c r="C7" s="25" t="s">
        <v>29</v>
      </c>
      <c r="D7" s="26"/>
      <c r="E7" s="213"/>
      <c r="F7" s="213"/>
      <c r="G7" s="213"/>
      <c r="H7" s="213"/>
      <c r="I7" s="213"/>
      <c r="J7" s="213"/>
      <c r="K7" s="213"/>
      <c r="L7" s="214"/>
      <c r="M7" s="215">
        <v>105</v>
      </c>
      <c r="N7" s="122"/>
      <c r="O7" s="127" t="s">
        <v>21</v>
      </c>
      <c r="P7" s="219"/>
      <c r="Q7" s="217"/>
      <c r="R7" s="214"/>
      <c r="S7" s="125" t="s">
        <v>21</v>
      </c>
      <c r="T7" s="122" t="s">
        <v>21</v>
      </c>
      <c r="U7" s="218" t="s">
        <v>21</v>
      </c>
    </row>
    <row r="8" spans="1:21" ht="12.75">
      <c r="A8" s="23">
        <f>+A7+1</f>
        <v>5</v>
      </c>
      <c r="B8" s="24" t="s">
        <v>28</v>
      </c>
      <c r="C8" s="25" t="s">
        <v>175</v>
      </c>
      <c r="D8" s="26">
        <v>131</v>
      </c>
      <c r="E8" s="213"/>
      <c r="F8" s="213"/>
      <c r="G8" s="213"/>
      <c r="H8" s="213"/>
      <c r="I8" s="213"/>
      <c r="J8" s="213"/>
      <c r="K8" s="213"/>
      <c r="L8" s="214"/>
      <c r="M8" s="215"/>
      <c r="N8" s="122">
        <f>SUM(E8:K8)/2</f>
        <v>0</v>
      </c>
      <c r="O8" s="122">
        <v>40</v>
      </c>
      <c r="P8" s="216">
        <v>2</v>
      </c>
      <c r="Q8" s="217"/>
      <c r="R8" s="214"/>
      <c r="S8" s="125" t="s">
        <v>21</v>
      </c>
      <c r="T8" s="122" t="s">
        <v>21</v>
      </c>
      <c r="U8" s="218" t="s">
        <v>21</v>
      </c>
    </row>
    <row r="9" spans="1:21" ht="12.75">
      <c r="A9" s="23">
        <f>+A8+1</f>
        <v>6</v>
      </c>
      <c r="B9" s="24" t="s">
        <v>144</v>
      </c>
      <c r="C9" s="25" t="s">
        <v>27</v>
      </c>
      <c r="D9" s="26"/>
      <c r="E9" s="213"/>
      <c r="F9" s="213"/>
      <c r="G9" s="213"/>
      <c r="H9" s="213"/>
      <c r="I9" s="213"/>
      <c r="J9" s="213"/>
      <c r="K9" s="213"/>
      <c r="L9" s="214"/>
      <c r="M9" s="215">
        <v>108.5</v>
      </c>
      <c r="N9" s="122"/>
      <c r="O9" s="127" t="s">
        <v>21</v>
      </c>
      <c r="P9" s="219"/>
      <c r="Q9" s="217"/>
      <c r="R9" s="214"/>
      <c r="S9" s="125" t="s">
        <v>21</v>
      </c>
      <c r="T9" s="122" t="s">
        <v>21</v>
      </c>
      <c r="U9" s="218" t="s">
        <v>21</v>
      </c>
    </row>
    <row r="10" spans="1:21" ht="12.75">
      <c r="A10" s="23">
        <f>+A9+1</f>
        <v>7</v>
      </c>
      <c r="B10" s="24" t="s">
        <v>37</v>
      </c>
      <c r="C10" s="25" t="s">
        <v>38</v>
      </c>
      <c r="D10" s="26"/>
      <c r="E10" s="213"/>
      <c r="F10" s="213"/>
      <c r="G10" s="213"/>
      <c r="H10" s="213"/>
      <c r="I10" s="213"/>
      <c r="J10" s="213"/>
      <c r="K10" s="213"/>
      <c r="L10" s="214"/>
      <c r="M10" s="215"/>
      <c r="N10" s="122"/>
      <c r="O10" s="127" t="s">
        <v>21</v>
      </c>
      <c r="P10" s="219"/>
      <c r="Q10" s="217"/>
      <c r="R10" s="214"/>
      <c r="S10" s="125" t="s">
        <v>21</v>
      </c>
      <c r="T10" s="122" t="s">
        <v>21</v>
      </c>
      <c r="U10" s="218" t="s">
        <v>21</v>
      </c>
    </row>
    <row r="11" spans="1:21" ht="12.75">
      <c r="A11" s="23">
        <f>+A10+1</f>
        <v>8</v>
      </c>
      <c r="B11" s="24" t="s">
        <v>246</v>
      </c>
      <c r="C11" s="25" t="s">
        <v>247</v>
      </c>
      <c r="D11" s="26">
        <v>99.4</v>
      </c>
      <c r="E11" s="213"/>
      <c r="F11" s="213"/>
      <c r="G11" s="213"/>
      <c r="H11" s="213"/>
      <c r="I11" s="213"/>
      <c r="J11" s="213"/>
      <c r="K11" s="213"/>
      <c r="L11" s="214"/>
      <c r="M11" s="215"/>
      <c r="N11" s="122"/>
      <c r="O11" s="122">
        <v>20</v>
      </c>
      <c r="P11" s="216"/>
      <c r="Q11" s="217"/>
      <c r="R11" s="215"/>
      <c r="S11" s="125">
        <v>16.916666666666668</v>
      </c>
      <c r="T11" s="122">
        <v>95.33333333333333</v>
      </c>
      <c r="U11" s="212">
        <v>24.33333333333333</v>
      </c>
    </row>
    <row r="12" spans="1:21" ht="12.75">
      <c r="A12" s="23">
        <f>+A11+1</f>
        <v>9</v>
      </c>
      <c r="B12" s="24" t="s">
        <v>41</v>
      </c>
      <c r="C12" s="25" t="s">
        <v>42</v>
      </c>
      <c r="D12" s="26">
        <v>105.83333333333333</v>
      </c>
      <c r="E12" s="213">
        <v>105</v>
      </c>
      <c r="F12" s="213">
        <v>117</v>
      </c>
      <c r="G12" s="213"/>
      <c r="H12" s="213"/>
      <c r="I12" s="213"/>
      <c r="J12" s="213"/>
      <c r="K12" s="213"/>
      <c r="L12" s="214"/>
      <c r="M12" s="215">
        <f>SUM(E12:K12)/7</f>
        <v>31.714285714285715</v>
      </c>
      <c r="N12" s="122">
        <f>SUM(E12:K12)/4</f>
        <v>55.5</v>
      </c>
      <c r="O12" s="122">
        <v>32</v>
      </c>
      <c r="P12" s="219">
        <v>5</v>
      </c>
      <c r="Q12" s="217"/>
      <c r="R12" s="215"/>
      <c r="S12" s="125">
        <v>30</v>
      </c>
      <c r="T12" s="122">
        <v>116</v>
      </c>
      <c r="U12" s="212">
        <v>31.500000000000004</v>
      </c>
    </row>
    <row r="13" spans="1:21" ht="12.75">
      <c r="A13" s="23">
        <f>+A12+1</f>
        <v>10</v>
      </c>
      <c r="B13" s="24" t="s">
        <v>266</v>
      </c>
      <c r="C13" s="25" t="s">
        <v>23</v>
      </c>
      <c r="D13" s="26"/>
      <c r="E13" s="213"/>
      <c r="F13" s="213"/>
      <c r="G13" s="213"/>
      <c r="H13" s="213"/>
      <c r="I13" s="213"/>
      <c r="J13" s="213"/>
      <c r="K13" s="213"/>
      <c r="L13" s="214"/>
      <c r="M13" s="215"/>
      <c r="N13" s="122"/>
      <c r="O13" s="122"/>
      <c r="P13" s="216"/>
      <c r="Q13" s="217"/>
      <c r="R13" s="214"/>
      <c r="S13" s="125" t="s">
        <v>21</v>
      </c>
      <c r="T13" s="122" t="s">
        <v>21</v>
      </c>
      <c r="U13" s="122" t="s">
        <v>21</v>
      </c>
    </row>
    <row r="14" spans="1:21" ht="12.75">
      <c r="A14" s="23">
        <f>+A13+1</f>
        <v>11</v>
      </c>
      <c r="B14" s="24" t="s">
        <v>49</v>
      </c>
      <c r="C14" s="25" t="s">
        <v>38</v>
      </c>
      <c r="D14" s="26"/>
      <c r="E14" s="213"/>
      <c r="F14" s="213"/>
      <c r="G14" s="213"/>
      <c r="H14" s="213"/>
      <c r="I14" s="213"/>
      <c r="J14" s="213"/>
      <c r="K14" s="213"/>
      <c r="L14" s="214"/>
      <c r="M14" s="215"/>
      <c r="N14" s="122">
        <f>SUM(E14:K14)</f>
        <v>0</v>
      </c>
      <c r="O14" s="127" t="s">
        <v>21</v>
      </c>
      <c r="P14" s="219"/>
      <c r="Q14" s="217"/>
      <c r="R14" s="214"/>
      <c r="S14" s="125" t="s">
        <v>21</v>
      </c>
      <c r="T14" s="122" t="s">
        <v>21</v>
      </c>
      <c r="U14" s="122" t="s">
        <v>21</v>
      </c>
    </row>
    <row r="15" spans="1:21" ht="12.75">
      <c r="A15" s="23">
        <f>+A14+1</f>
        <v>12</v>
      </c>
      <c r="B15" s="24" t="s">
        <v>185</v>
      </c>
      <c r="C15" s="25" t="s">
        <v>175</v>
      </c>
      <c r="D15" s="26"/>
      <c r="E15" s="213"/>
      <c r="F15" s="213"/>
      <c r="G15" s="213"/>
      <c r="H15" s="213"/>
      <c r="I15" s="213"/>
      <c r="J15" s="213"/>
      <c r="K15" s="213"/>
      <c r="L15" s="214"/>
      <c r="M15" s="215"/>
      <c r="N15" s="122">
        <f>SUM(E15:K15)</f>
        <v>0</v>
      </c>
      <c r="O15" s="127" t="s">
        <v>21</v>
      </c>
      <c r="P15" s="219">
        <v>1</v>
      </c>
      <c r="Q15" s="217"/>
      <c r="R15" s="214"/>
      <c r="S15" s="125" t="s">
        <v>21</v>
      </c>
      <c r="T15" s="122" t="s">
        <v>21</v>
      </c>
      <c r="U15" s="122" t="s">
        <v>21</v>
      </c>
    </row>
    <row r="16" spans="1:21" ht="12.75">
      <c r="A16" s="23">
        <f>+A15+1</f>
        <v>13</v>
      </c>
      <c r="B16" s="24" t="s">
        <v>186</v>
      </c>
      <c r="C16" s="25" t="s">
        <v>25</v>
      </c>
      <c r="D16" s="26">
        <v>92</v>
      </c>
      <c r="E16" s="213"/>
      <c r="F16" s="213"/>
      <c r="G16" s="213"/>
      <c r="H16" s="213"/>
      <c r="I16" s="213"/>
      <c r="J16" s="213"/>
      <c r="K16" s="213"/>
      <c r="L16" s="214"/>
      <c r="M16" s="215"/>
      <c r="N16" s="122">
        <f>SUM(E16:K16)</f>
        <v>0</v>
      </c>
      <c r="O16" s="122">
        <v>11.025</v>
      </c>
      <c r="P16" s="219">
        <v>4</v>
      </c>
      <c r="Q16" s="217"/>
      <c r="R16" s="215"/>
      <c r="S16" s="125" t="s">
        <v>21</v>
      </c>
      <c r="T16" s="122" t="s">
        <v>21</v>
      </c>
      <c r="U16" s="122" t="s">
        <v>21</v>
      </c>
    </row>
    <row r="17" spans="1:21" ht="12.75">
      <c r="A17" s="23">
        <f>+A16+1</f>
        <v>14</v>
      </c>
      <c r="B17" s="24" t="s">
        <v>57</v>
      </c>
      <c r="C17" s="25" t="s">
        <v>220</v>
      </c>
      <c r="D17" s="26">
        <v>84.5</v>
      </c>
      <c r="E17" s="213"/>
      <c r="F17" s="213"/>
      <c r="G17" s="213"/>
      <c r="H17" s="213"/>
      <c r="I17" s="213"/>
      <c r="J17" s="213"/>
      <c r="K17" s="213"/>
      <c r="L17" s="214"/>
      <c r="M17" s="215">
        <f>SUM(E17:K17)/8</f>
        <v>0</v>
      </c>
      <c r="N17" s="122"/>
      <c r="O17" s="127">
        <v>8</v>
      </c>
      <c r="P17" s="219">
        <v>1</v>
      </c>
      <c r="Q17" s="217"/>
      <c r="R17" s="214"/>
      <c r="S17" s="125">
        <v>15</v>
      </c>
      <c r="T17" s="122">
        <v>91</v>
      </c>
      <c r="U17" s="122" t="s">
        <v>21</v>
      </c>
    </row>
    <row r="18" spans="1:21" ht="12.75">
      <c r="A18" s="23">
        <f>+A17+1</f>
        <v>15</v>
      </c>
      <c r="B18" s="24" t="s">
        <v>65</v>
      </c>
      <c r="C18" s="25" t="s">
        <v>62</v>
      </c>
      <c r="D18" s="26"/>
      <c r="E18" s="213"/>
      <c r="F18" s="213"/>
      <c r="G18" s="213"/>
      <c r="H18" s="213"/>
      <c r="I18" s="213"/>
      <c r="J18" s="213"/>
      <c r="K18" s="213"/>
      <c r="L18" s="214"/>
      <c r="M18" s="215"/>
      <c r="N18" s="122"/>
      <c r="O18" s="127" t="s">
        <v>21</v>
      </c>
      <c r="P18" s="219">
        <v>1</v>
      </c>
      <c r="Q18" s="217"/>
      <c r="R18" s="214"/>
      <c r="S18" s="125" t="s">
        <v>21</v>
      </c>
      <c r="T18" s="122" t="s">
        <v>21</v>
      </c>
      <c r="U18" s="122" t="s">
        <v>21</v>
      </c>
    </row>
    <row r="19" spans="1:21" ht="12.75">
      <c r="A19" s="23">
        <f>+A18+1</f>
        <v>16</v>
      </c>
      <c r="B19" s="24" t="s">
        <v>267</v>
      </c>
      <c r="C19" s="25" t="s">
        <v>197</v>
      </c>
      <c r="D19" s="26"/>
      <c r="E19" s="213"/>
      <c r="F19" s="213"/>
      <c r="G19" s="213"/>
      <c r="H19" s="213"/>
      <c r="I19" s="213"/>
      <c r="J19" s="213"/>
      <c r="K19" s="213"/>
      <c r="L19" s="214"/>
      <c r="M19" s="215"/>
      <c r="N19" s="122"/>
      <c r="O19" s="127"/>
      <c r="P19" s="219"/>
      <c r="Q19" s="217"/>
      <c r="R19" s="214"/>
      <c r="S19" s="125" t="s">
        <v>21</v>
      </c>
      <c r="T19" s="122" t="s">
        <v>21</v>
      </c>
      <c r="U19" s="122" t="s">
        <v>21</v>
      </c>
    </row>
    <row r="20" spans="1:21" ht="12.75">
      <c r="A20" s="23">
        <f>A19+1</f>
        <v>17</v>
      </c>
      <c r="B20" s="24" t="s">
        <v>67</v>
      </c>
      <c r="C20" s="25" t="s">
        <v>68</v>
      </c>
      <c r="D20" s="26">
        <v>94</v>
      </c>
      <c r="E20" s="213"/>
      <c r="F20" s="213"/>
      <c r="G20" s="213"/>
      <c r="H20" s="213"/>
      <c r="I20" s="213"/>
      <c r="J20" s="213"/>
      <c r="K20" s="213"/>
      <c r="L20" s="214"/>
      <c r="M20" s="215">
        <v>92</v>
      </c>
      <c r="N20" s="122">
        <f>SUM(E20:K20)/5</f>
        <v>0</v>
      </c>
      <c r="O20" s="122">
        <v>14</v>
      </c>
      <c r="P20" s="216">
        <v>6</v>
      </c>
      <c r="Q20" s="217"/>
      <c r="R20" s="215"/>
      <c r="S20" s="125">
        <v>14</v>
      </c>
      <c r="T20" s="122">
        <v>92.33333333333333</v>
      </c>
      <c r="U20" s="212">
        <v>21.33333333333333</v>
      </c>
    </row>
    <row r="21" spans="1:21" ht="12.75">
      <c r="A21" s="23">
        <f>A20+1</f>
        <v>18</v>
      </c>
      <c r="B21" s="24" t="s">
        <v>67</v>
      </c>
      <c r="C21" s="25" t="s">
        <v>25</v>
      </c>
      <c r="D21" s="26">
        <v>77.4</v>
      </c>
      <c r="E21" s="213">
        <v>88</v>
      </c>
      <c r="F21" s="213">
        <v>86</v>
      </c>
      <c r="G21" s="213"/>
      <c r="H21" s="213"/>
      <c r="I21" s="213"/>
      <c r="J21" s="213"/>
      <c r="K21" s="213"/>
      <c r="L21" s="214" t="s">
        <v>288</v>
      </c>
      <c r="M21" s="215">
        <f>SUM(E21:K21)/7</f>
        <v>24.857142857142858</v>
      </c>
      <c r="N21" s="122">
        <f>SUM(E21:K21)/5</f>
        <v>34.8</v>
      </c>
      <c r="O21" s="122">
        <v>3</v>
      </c>
      <c r="P21" s="216">
        <v>4</v>
      </c>
      <c r="Q21" s="217"/>
      <c r="R21" s="215"/>
      <c r="S21" s="125">
        <v>5</v>
      </c>
      <c r="T21" s="122">
        <v>83.4</v>
      </c>
      <c r="U21" s="212">
        <v>8</v>
      </c>
    </row>
    <row r="22" spans="1:21" ht="12.75">
      <c r="A22" s="23">
        <f>A21+1</f>
        <v>19</v>
      </c>
      <c r="B22" s="24" t="s">
        <v>187</v>
      </c>
      <c r="C22" s="25" t="s">
        <v>188</v>
      </c>
      <c r="D22" s="26">
        <v>90.66666666666667</v>
      </c>
      <c r="E22" s="213"/>
      <c r="F22" s="213"/>
      <c r="G22" s="213"/>
      <c r="H22" s="213"/>
      <c r="I22" s="213"/>
      <c r="J22" s="213"/>
      <c r="K22" s="213"/>
      <c r="L22" s="214"/>
      <c r="M22" s="215"/>
      <c r="N22" s="122">
        <f>SUM(E22:K22)/5</f>
        <v>0</v>
      </c>
      <c r="O22" s="122">
        <v>8</v>
      </c>
      <c r="P22" s="216">
        <v>3</v>
      </c>
      <c r="Q22" s="217"/>
      <c r="R22" s="215"/>
      <c r="S22" s="125">
        <v>12</v>
      </c>
      <c r="T22" s="122">
        <v>90</v>
      </c>
      <c r="U22" s="212">
        <v>19</v>
      </c>
    </row>
    <row r="23" spans="1:21" ht="12.75">
      <c r="A23" s="23">
        <f>A22+1</f>
        <v>20</v>
      </c>
      <c r="B23" s="24" t="s">
        <v>285</v>
      </c>
      <c r="C23" s="25" t="s">
        <v>147</v>
      </c>
      <c r="D23" s="26"/>
      <c r="E23" s="213">
        <v>97</v>
      </c>
      <c r="F23" s="213"/>
      <c r="G23" s="213"/>
      <c r="H23" s="213"/>
      <c r="I23" s="213"/>
      <c r="J23" s="213"/>
      <c r="K23" s="213"/>
      <c r="L23" s="214"/>
      <c r="M23" s="215"/>
      <c r="N23" s="122"/>
      <c r="O23" s="127"/>
      <c r="P23" s="219"/>
      <c r="Q23" s="217"/>
      <c r="R23" s="214"/>
      <c r="S23" s="125">
        <v>37</v>
      </c>
      <c r="T23" s="122">
        <v>114.33333333333333</v>
      </c>
      <c r="U23" s="212">
        <v>23</v>
      </c>
    </row>
    <row r="24" spans="1:21" ht="12.75">
      <c r="A24" s="23">
        <f>A23+1</f>
        <v>21</v>
      </c>
      <c r="B24" s="24" t="s">
        <v>74</v>
      </c>
      <c r="C24" s="25" t="s">
        <v>75</v>
      </c>
      <c r="D24" s="26">
        <v>95</v>
      </c>
      <c r="E24" s="213"/>
      <c r="F24" s="213">
        <v>107</v>
      </c>
      <c r="G24" s="213"/>
      <c r="H24" s="213"/>
      <c r="I24" s="213"/>
      <c r="J24" s="213"/>
      <c r="K24" s="213"/>
      <c r="L24" s="214"/>
      <c r="M24" s="215">
        <v>97.5</v>
      </c>
      <c r="N24" s="122">
        <f>SUM(E24:K24)/2</f>
        <v>53.5</v>
      </c>
      <c r="O24" s="127">
        <v>19</v>
      </c>
      <c r="P24" s="219">
        <v>2</v>
      </c>
      <c r="Q24" s="217"/>
      <c r="R24" s="214"/>
      <c r="S24" s="125">
        <v>24.6</v>
      </c>
      <c r="T24" s="122">
        <v>101.66666666666667</v>
      </c>
      <c r="U24" s="212">
        <v>25</v>
      </c>
    </row>
    <row r="25" spans="1:21" ht="12.75">
      <c r="A25" s="23">
        <f>A24+1</f>
        <v>22</v>
      </c>
      <c r="B25" s="24" t="s">
        <v>78</v>
      </c>
      <c r="C25" s="25" t="s">
        <v>79</v>
      </c>
      <c r="D25" s="26"/>
      <c r="E25" s="213"/>
      <c r="F25" s="213"/>
      <c r="G25" s="213"/>
      <c r="H25" s="213"/>
      <c r="I25" s="213"/>
      <c r="J25" s="213"/>
      <c r="K25" s="213"/>
      <c r="L25" s="214"/>
      <c r="M25" s="215"/>
      <c r="N25" s="122"/>
      <c r="O25" s="127" t="s">
        <v>21</v>
      </c>
      <c r="P25" s="219">
        <v>1</v>
      </c>
      <c r="Q25" s="217"/>
      <c r="R25" s="214"/>
      <c r="S25" s="125" t="s">
        <v>21</v>
      </c>
      <c r="T25" s="122" t="s">
        <v>21</v>
      </c>
      <c r="U25" s="122" t="s">
        <v>21</v>
      </c>
    </row>
    <row r="26" spans="1:21" ht="12.75">
      <c r="A26" s="23">
        <f>A25+1</f>
        <v>23</v>
      </c>
      <c r="B26" s="24" t="s">
        <v>81</v>
      </c>
      <c r="C26" s="25" t="s">
        <v>82</v>
      </c>
      <c r="D26" s="26"/>
      <c r="E26" s="213"/>
      <c r="F26" s="213"/>
      <c r="G26" s="213"/>
      <c r="H26" s="213"/>
      <c r="I26" s="213"/>
      <c r="J26" s="213"/>
      <c r="K26" s="213"/>
      <c r="L26" s="214"/>
      <c r="M26" s="215">
        <v>93</v>
      </c>
      <c r="N26" s="122"/>
      <c r="O26" s="127" t="s">
        <v>21</v>
      </c>
      <c r="P26" s="219">
        <v>1</v>
      </c>
      <c r="Q26" s="217"/>
      <c r="R26" s="214"/>
      <c r="S26" s="125" t="s">
        <v>21</v>
      </c>
      <c r="T26" s="122" t="s">
        <v>21</v>
      </c>
      <c r="U26" s="122" t="s">
        <v>21</v>
      </c>
    </row>
    <row r="27" spans="1:21" ht="12.75">
      <c r="A27" s="23">
        <f>A26+1</f>
        <v>24</v>
      </c>
      <c r="B27" s="24" t="s">
        <v>83</v>
      </c>
      <c r="C27" s="25" t="s">
        <v>84</v>
      </c>
      <c r="D27" s="26">
        <v>112.5</v>
      </c>
      <c r="E27" s="213"/>
      <c r="F27" s="213"/>
      <c r="G27" s="213"/>
      <c r="H27" s="213"/>
      <c r="I27" s="213"/>
      <c r="J27" s="213"/>
      <c r="K27" s="213"/>
      <c r="L27" s="214"/>
      <c r="M27" s="215">
        <v>110</v>
      </c>
      <c r="N27" s="122">
        <f>SUM(E27:K27)/2</f>
        <v>0</v>
      </c>
      <c r="O27" s="127">
        <v>31</v>
      </c>
      <c r="P27" s="219"/>
      <c r="Q27" s="217"/>
      <c r="R27" s="214"/>
      <c r="S27" s="125" t="s">
        <v>21</v>
      </c>
      <c r="T27" s="122" t="s">
        <v>21</v>
      </c>
      <c r="U27" s="122" t="s">
        <v>21</v>
      </c>
    </row>
    <row r="28" spans="1:21" ht="12.75">
      <c r="A28" s="23">
        <f>A27+1</f>
        <v>25</v>
      </c>
      <c r="B28" s="24" t="s">
        <v>251</v>
      </c>
      <c r="C28" s="25" t="s">
        <v>44</v>
      </c>
      <c r="D28" s="26">
        <v>102</v>
      </c>
      <c r="E28" s="213"/>
      <c r="F28" s="213"/>
      <c r="G28" s="213"/>
      <c r="H28" s="213"/>
      <c r="I28" s="213"/>
      <c r="J28" s="213"/>
      <c r="K28" s="213"/>
      <c r="L28" s="214"/>
      <c r="M28" s="215"/>
      <c r="N28" s="122"/>
      <c r="O28" s="127">
        <v>27</v>
      </c>
      <c r="P28" s="219"/>
      <c r="Q28" s="217"/>
      <c r="R28" s="214"/>
      <c r="S28" s="125">
        <v>22</v>
      </c>
      <c r="T28" s="122">
        <v>106</v>
      </c>
      <c r="U28" s="212">
        <v>24.500000000000004</v>
      </c>
    </row>
    <row r="29" spans="1:21" ht="12.75">
      <c r="A29" s="23">
        <f>A28+1</f>
        <v>26</v>
      </c>
      <c r="B29" s="24" t="s">
        <v>225</v>
      </c>
      <c r="C29" s="25" t="s">
        <v>147</v>
      </c>
      <c r="D29" s="26"/>
      <c r="E29" s="213"/>
      <c r="F29" s="213"/>
      <c r="G29" s="213"/>
      <c r="H29" s="213"/>
      <c r="I29" s="213"/>
      <c r="J29" s="213"/>
      <c r="K29" s="213"/>
      <c r="L29" s="214"/>
      <c r="M29" s="215"/>
      <c r="N29" s="122"/>
      <c r="O29" s="122">
        <v>32</v>
      </c>
      <c r="P29" s="216">
        <v>1</v>
      </c>
      <c r="Q29" s="217"/>
      <c r="R29" s="215"/>
      <c r="S29" s="125" t="s">
        <v>21</v>
      </c>
      <c r="T29" s="122" t="s">
        <v>21</v>
      </c>
      <c r="U29" s="122" t="s">
        <v>21</v>
      </c>
    </row>
    <row r="30" spans="1:21" ht="12.75">
      <c r="A30" s="23">
        <f>A29+1</f>
        <v>27</v>
      </c>
      <c r="B30" s="24" t="s">
        <v>252</v>
      </c>
      <c r="C30" s="25" t="s">
        <v>27</v>
      </c>
      <c r="D30" s="26">
        <v>93.5</v>
      </c>
      <c r="E30" s="213"/>
      <c r="F30" s="213"/>
      <c r="G30" s="213"/>
      <c r="H30" s="213"/>
      <c r="I30" s="213"/>
      <c r="J30" s="213"/>
      <c r="K30" s="213"/>
      <c r="L30" s="214"/>
      <c r="M30" s="215"/>
      <c r="N30" s="122"/>
      <c r="O30" s="122">
        <v>20</v>
      </c>
      <c r="P30" s="216"/>
      <c r="Q30" s="217"/>
      <c r="R30" s="215"/>
      <c r="S30" s="125" t="s">
        <v>21</v>
      </c>
      <c r="T30" s="122" t="s">
        <v>21</v>
      </c>
      <c r="U30" s="122" t="s">
        <v>21</v>
      </c>
    </row>
    <row r="31" spans="1:21" ht="12.75">
      <c r="A31" s="23">
        <f>A30+1</f>
        <v>28</v>
      </c>
      <c r="B31" s="24" t="s">
        <v>148</v>
      </c>
      <c r="C31" s="25" t="s">
        <v>62</v>
      </c>
      <c r="D31" s="26"/>
      <c r="E31" s="213"/>
      <c r="F31" s="213"/>
      <c r="G31" s="213"/>
      <c r="H31" s="213"/>
      <c r="I31" s="213"/>
      <c r="J31" s="213"/>
      <c r="K31" s="213"/>
      <c r="L31" s="214"/>
      <c r="M31" s="215">
        <v>114</v>
      </c>
      <c r="N31" s="122">
        <f>SUM(E31:K31)/2</f>
        <v>0</v>
      </c>
      <c r="O31" s="122" t="s">
        <v>21</v>
      </c>
      <c r="P31" s="219"/>
      <c r="Q31" s="217"/>
      <c r="R31" s="214"/>
      <c r="S31" s="125" t="s">
        <v>21</v>
      </c>
      <c r="T31" s="122" t="s">
        <v>21</v>
      </c>
      <c r="U31" s="122" t="s">
        <v>21</v>
      </c>
    </row>
    <row r="32" spans="1:21" ht="12.75">
      <c r="A32" s="23">
        <f>A31+1</f>
        <v>29</v>
      </c>
      <c r="B32" s="24" t="s">
        <v>149</v>
      </c>
      <c r="C32" s="25" t="s">
        <v>23</v>
      </c>
      <c r="D32" s="26"/>
      <c r="E32" s="213"/>
      <c r="F32" s="213"/>
      <c r="G32" s="213"/>
      <c r="H32" s="213"/>
      <c r="I32" s="213"/>
      <c r="J32" s="213"/>
      <c r="K32" s="213"/>
      <c r="L32" s="214"/>
      <c r="M32" s="215">
        <f>SUM(E32:K32)/3</f>
        <v>0</v>
      </c>
      <c r="N32" s="122"/>
      <c r="O32" s="122" t="s">
        <v>21</v>
      </c>
      <c r="P32" s="219"/>
      <c r="Q32" s="217"/>
      <c r="R32" s="214"/>
      <c r="S32" s="125" t="s">
        <v>21</v>
      </c>
      <c r="T32" s="122" t="s">
        <v>21</v>
      </c>
      <c r="U32" s="122" t="s">
        <v>21</v>
      </c>
    </row>
    <row r="33" spans="1:21" ht="12.75">
      <c r="A33" s="23">
        <f>A32+1</f>
        <v>30</v>
      </c>
      <c r="B33" s="24" t="s">
        <v>254</v>
      </c>
      <c r="C33" s="25" t="s">
        <v>147</v>
      </c>
      <c r="D33" s="26">
        <v>99</v>
      </c>
      <c r="E33" s="213"/>
      <c r="F33" s="213"/>
      <c r="G33" s="213"/>
      <c r="H33" s="213"/>
      <c r="I33" s="213"/>
      <c r="J33" s="213"/>
      <c r="K33" s="213"/>
      <c r="L33" s="214"/>
      <c r="M33" s="215"/>
      <c r="N33" s="122"/>
      <c r="O33" s="122">
        <v>17</v>
      </c>
      <c r="P33" s="219"/>
      <c r="Q33" s="217"/>
      <c r="R33" s="214"/>
      <c r="S33" s="125">
        <v>26.25</v>
      </c>
      <c r="T33" s="122">
        <v>100</v>
      </c>
      <c r="U33" s="122" t="s">
        <v>21</v>
      </c>
    </row>
    <row r="34" spans="1:21" ht="12.75">
      <c r="A34" s="23">
        <f>A33+1</f>
        <v>31</v>
      </c>
      <c r="B34" s="24" t="s">
        <v>89</v>
      </c>
      <c r="C34" s="25" t="s">
        <v>191</v>
      </c>
      <c r="D34" s="26">
        <v>94.33333333333333</v>
      </c>
      <c r="E34" s="213">
        <v>93</v>
      </c>
      <c r="F34" s="213">
        <v>102</v>
      </c>
      <c r="G34" s="213"/>
      <c r="H34" s="213"/>
      <c r="I34" s="213"/>
      <c r="J34" s="213"/>
      <c r="K34" s="213"/>
      <c r="L34" s="214"/>
      <c r="M34" s="215">
        <v>91.5</v>
      </c>
      <c r="N34" s="122">
        <f>SUM(E34:K34)/3</f>
        <v>65</v>
      </c>
      <c r="O34" s="122">
        <v>19</v>
      </c>
      <c r="P34" s="216">
        <v>3</v>
      </c>
      <c r="Q34" s="217"/>
      <c r="R34" s="215"/>
      <c r="S34" s="125">
        <v>10</v>
      </c>
      <c r="T34" s="122">
        <v>91.71428571428571</v>
      </c>
      <c r="U34" s="212">
        <v>20.714285714285708</v>
      </c>
    </row>
    <row r="35" spans="1:21" ht="12.75">
      <c r="A35" s="23">
        <f>A34+1</f>
        <v>32</v>
      </c>
      <c r="B35" s="38" t="s">
        <v>97</v>
      </c>
      <c r="C35" s="39" t="s">
        <v>25</v>
      </c>
      <c r="D35" s="37">
        <v>96</v>
      </c>
      <c r="E35" s="80">
        <v>88</v>
      </c>
      <c r="F35" s="80">
        <v>98</v>
      </c>
      <c r="G35" s="80"/>
      <c r="H35" s="80"/>
      <c r="I35" s="80"/>
      <c r="J35" s="80"/>
      <c r="K35" s="80"/>
      <c r="L35" s="220" t="s">
        <v>287</v>
      </c>
      <c r="M35" s="215"/>
      <c r="N35" s="122"/>
      <c r="O35" s="122"/>
      <c r="P35" s="216"/>
      <c r="Q35" s="217"/>
      <c r="R35" s="214"/>
      <c r="S35" s="125">
        <v>13</v>
      </c>
      <c r="T35" s="122">
        <v>94.33333333333333</v>
      </c>
      <c r="U35" s="212">
        <v>10</v>
      </c>
    </row>
    <row r="36" spans="1:21" ht="12.75">
      <c r="A36" s="23">
        <f>A35+1</f>
        <v>33</v>
      </c>
      <c r="B36" s="38" t="s">
        <v>268</v>
      </c>
      <c r="C36" s="39" t="s">
        <v>196</v>
      </c>
      <c r="D36" s="37"/>
      <c r="E36" s="80"/>
      <c r="F36" s="80"/>
      <c r="G36" s="80"/>
      <c r="H36" s="80"/>
      <c r="I36" s="80"/>
      <c r="J36" s="80"/>
      <c r="K36" s="80"/>
      <c r="L36" s="220"/>
      <c r="M36" s="215"/>
      <c r="N36" s="122"/>
      <c r="O36" s="122"/>
      <c r="P36" s="216"/>
      <c r="Q36" s="217"/>
      <c r="R36" s="214"/>
      <c r="S36" s="125" t="s">
        <v>21</v>
      </c>
      <c r="T36" s="122" t="s">
        <v>21</v>
      </c>
      <c r="U36" s="122" t="s">
        <v>21</v>
      </c>
    </row>
    <row r="37" spans="1:21" ht="12.75">
      <c r="A37" s="23">
        <f>A36+1</f>
        <v>34</v>
      </c>
      <c r="B37" s="38" t="s">
        <v>103</v>
      </c>
      <c r="C37" s="39" t="s">
        <v>29</v>
      </c>
      <c r="D37" s="37"/>
      <c r="E37" s="80"/>
      <c r="F37" s="80"/>
      <c r="G37" s="80"/>
      <c r="H37" s="80"/>
      <c r="I37" s="80"/>
      <c r="J37" s="80"/>
      <c r="K37" s="80"/>
      <c r="L37" s="220"/>
      <c r="M37" s="215">
        <v>107.25</v>
      </c>
      <c r="N37" s="122"/>
      <c r="O37" s="122" t="s">
        <v>21</v>
      </c>
      <c r="P37" s="219"/>
      <c r="Q37" s="217"/>
      <c r="R37" s="214"/>
      <c r="S37" s="125" t="s">
        <v>21</v>
      </c>
      <c r="T37" s="122" t="s">
        <v>21</v>
      </c>
      <c r="U37" s="122" t="s">
        <v>21</v>
      </c>
    </row>
    <row r="38" spans="1:21" ht="12.75">
      <c r="A38" s="23">
        <f>A37+1</f>
        <v>35</v>
      </c>
      <c r="B38" s="38" t="s">
        <v>105</v>
      </c>
      <c r="C38" s="39" t="s">
        <v>106</v>
      </c>
      <c r="D38" s="37">
        <v>98</v>
      </c>
      <c r="E38" s="80">
        <v>97</v>
      </c>
      <c r="F38" s="80"/>
      <c r="G38" s="80"/>
      <c r="H38" s="80"/>
      <c r="I38" s="80"/>
      <c r="J38" s="80"/>
      <c r="K38" s="80"/>
      <c r="L38" s="220"/>
      <c r="M38" s="215">
        <f>SUM(E38:K38)/2</f>
        <v>48.5</v>
      </c>
      <c r="N38" s="122">
        <f>SUM(E38:K38)/2</f>
        <v>48.5</v>
      </c>
      <c r="O38" s="122">
        <v>22</v>
      </c>
      <c r="P38" s="219">
        <v>4</v>
      </c>
      <c r="Q38" s="217"/>
      <c r="R38" s="215"/>
      <c r="S38" s="125">
        <v>14.7</v>
      </c>
      <c r="T38" s="122">
        <v>91</v>
      </c>
      <c r="U38" s="212">
        <v>20</v>
      </c>
    </row>
    <row r="39" spans="1:21" ht="12.75">
      <c r="A39" s="23">
        <f>A38+1</f>
        <v>36</v>
      </c>
      <c r="B39" s="38" t="s">
        <v>193</v>
      </c>
      <c r="C39" s="39" t="s">
        <v>106</v>
      </c>
      <c r="D39" s="37">
        <v>94</v>
      </c>
      <c r="E39" s="80">
        <v>102</v>
      </c>
      <c r="F39" s="80">
        <v>110</v>
      </c>
      <c r="G39" s="80"/>
      <c r="H39" s="80"/>
      <c r="I39" s="80"/>
      <c r="J39" s="80"/>
      <c r="K39" s="80"/>
      <c r="L39" s="220"/>
      <c r="M39" s="215"/>
      <c r="N39" s="122">
        <f>SUM(E39:K39)</f>
        <v>212</v>
      </c>
      <c r="O39" s="122">
        <v>14</v>
      </c>
      <c r="P39" s="219">
        <v>6</v>
      </c>
      <c r="Q39" s="217"/>
      <c r="R39" s="215"/>
      <c r="S39" s="125">
        <v>22</v>
      </c>
      <c r="T39" s="122">
        <v>103.16666666666667</v>
      </c>
      <c r="U39" s="212">
        <v>28</v>
      </c>
    </row>
    <row r="40" spans="1:21" ht="12.75">
      <c r="A40" s="23">
        <f>A39+1</f>
        <v>37</v>
      </c>
      <c r="B40" s="38" t="s">
        <v>107</v>
      </c>
      <c r="C40" s="39" t="s">
        <v>108</v>
      </c>
      <c r="D40" s="37"/>
      <c r="E40" s="80"/>
      <c r="F40" s="80"/>
      <c r="G40" s="80"/>
      <c r="H40" s="80"/>
      <c r="I40" s="80"/>
      <c r="J40" s="80"/>
      <c r="K40" s="80"/>
      <c r="L40" s="220"/>
      <c r="M40" s="215">
        <v>89</v>
      </c>
      <c r="N40" s="122"/>
      <c r="O40" s="122" t="s">
        <v>21</v>
      </c>
      <c r="P40" s="219"/>
      <c r="Q40" s="217"/>
      <c r="R40" s="214"/>
      <c r="S40" s="125" t="s">
        <v>21</v>
      </c>
      <c r="T40" s="122" t="s">
        <v>21</v>
      </c>
      <c r="U40" s="122" t="s">
        <v>21</v>
      </c>
    </row>
    <row r="41" spans="1:21" ht="12.75">
      <c r="A41" s="23">
        <f>A40+1</f>
        <v>38</v>
      </c>
      <c r="B41" s="38" t="s">
        <v>109</v>
      </c>
      <c r="C41" s="39" t="s">
        <v>108</v>
      </c>
      <c r="D41" s="37"/>
      <c r="E41" s="80"/>
      <c r="F41" s="80"/>
      <c r="G41" s="80"/>
      <c r="H41" s="80"/>
      <c r="I41" s="80"/>
      <c r="J41" s="80"/>
      <c r="K41" s="80"/>
      <c r="L41" s="220"/>
      <c r="M41" s="215">
        <v>107</v>
      </c>
      <c r="N41" s="122"/>
      <c r="O41" s="122" t="s">
        <v>21</v>
      </c>
      <c r="P41" s="219"/>
      <c r="Q41" s="217"/>
      <c r="R41" s="214"/>
      <c r="S41" s="125" t="s">
        <v>21</v>
      </c>
      <c r="T41" s="122" t="s">
        <v>21</v>
      </c>
      <c r="U41" s="122" t="s">
        <v>21</v>
      </c>
    </row>
    <row r="42" spans="1:21" ht="12.75">
      <c r="A42" s="23">
        <f>A41+1</f>
        <v>39</v>
      </c>
      <c r="B42" s="38" t="s">
        <v>110</v>
      </c>
      <c r="C42" s="39" t="s">
        <v>111</v>
      </c>
      <c r="D42" s="37"/>
      <c r="E42" s="80"/>
      <c r="F42" s="80"/>
      <c r="G42" s="80"/>
      <c r="H42" s="80"/>
      <c r="I42" s="80"/>
      <c r="J42" s="80"/>
      <c r="K42" s="80"/>
      <c r="L42" s="220"/>
      <c r="M42" s="215">
        <v>113</v>
      </c>
      <c r="N42" s="122"/>
      <c r="O42" s="127" t="s">
        <v>21</v>
      </c>
      <c r="P42" s="219"/>
      <c r="Q42" s="217"/>
      <c r="R42" s="214"/>
      <c r="S42" s="125" t="s">
        <v>21</v>
      </c>
      <c r="T42" s="122" t="s">
        <v>21</v>
      </c>
      <c r="U42" s="122" t="s">
        <v>21</v>
      </c>
    </row>
    <row r="43" spans="1:21" ht="12.75">
      <c r="A43" s="23">
        <f>A42+1</f>
        <v>40</v>
      </c>
      <c r="B43" s="38" t="s">
        <v>194</v>
      </c>
      <c r="C43" s="39" t="s">
        <v>175</v>
      </c>
      <c r="D43" s="37"/>
      <c r="E43" s="80"/>
      <c r="F43" s="80"/>
      <c r="G43" s="80"/>
      <c r="H43" s="80"/>
      <c r="I43" s="80"/>
      <c r="J43" s="80"/>
      <c r="K43" s="80"/>
      <c r="L43" s="220"/>
      <c r="M43" s="215"/>
      <c r="N43" s="122">
        <f>SUM(E43:K43)/3</f>
        <v>0</v>
      </c>
      <c r="O43" s="122" t="s">
        <v>21</v>
      </c>
      <c r="P43" s="216">
        <v>2</v>
      </c>
      <c r="Q43" s="217"/>
      <c r="R43" s="214"/>
      <c r="S43" s="125" t="s">
        <v>21</v>
      </c>
      <c r="T43" s="122" t="s">
        <v>21</v>
      </c>
      <c r="U43" s="122" t="s">
        <v>21</v>
      </c>
    </row>
    <row r="44" spans="1:21" ht="12.75">
      <c r="A44" s="23">
        <f>A43+1</f>
        <v>41</v>
      </c>
      <c r="B44" s="38" t="s">
        <v>112</v>
      </c>
      <c r="C44" s="39" t="s">
        <v>23</v>
      </c>
      <c r="D44" s="37">
        <v>115</v>
      </c>
      <c r="E44" s="80"/>
      <c r="F44" s="80"/>
      <c r="G44" s="80"/>
      <c r="H44" s="80"/>
      <c r="I44" s="80"/>
      <c r="J44" s="80"/>
      <c r="K44" s="80"/>
      <c r="L44" s="220"/>
      <c r="M44" s="215">
        <f>SUM(E44:K44)/6</f>
        <v>0</v>
      </c>
      <c r="N44" s="122">
        <f>SUM(E44:K44)/5</f>
        <v>0</v>
      </c>
      <c r="O44" s="122">
        <v>38</v>
      </c>
      <c r="P44" s="216"/>
      <c r="Q44" s="217"/>
      <c r="R44" s="214"/>
      <c r="S44" s="125" t="s">
        <v>21</v>
      </c>
      <c r="T44" s="122" t="s">
        <v>21</v>
      </c>
      <c r="U44" s="122" t="s">
        <v>21</v>
      </c>
    </row>
    <row r="45" spans="1:21" ht="12.75">
      <c r="A45" s="23">
        <f>A44+1</f>
        <v>42</v>
      </c>
      <c r="B45" s="38" t="s">
        <v>195</v>
      </c>
      <c r="C45" s="39" t="s">
        <v>196</v>
      </c>
      <c r="D45" s="37"/>
      <c r="E45" s="80"/>
      <c r="F45" s="80"/>
      <c r="G45" s="80"/>
      <c r="H45" s="80"/>
      <c r="I45" s="80"/>
      <c r="J45" s="80"/>
      <c r="K45" s="80"/>
      <c r="L45" s="220"/>
      <c r="M45" s="215"/>
      <c r="N45" s="122">
        <f>SUM(E45:K45)</f>
        <v>0</v>
      </c>
      <c r="O45" s="127" t="s">
        <v>21</v>
      </c>
      <c r="P45" s="219">
        <v>1</v>
      </c>
      <c r="Q45" s="217"/>
      <c r="R45" s="214"/>
      <c r="S45" s="125" t="s">
        <v>21</v>
      </c>
      <c r="T45" s="122" t="s">
        <v>21</v>
      </c>
      <c r="U45" s="122" t="s">
        <v>21</v>
      </c>
    </row>
    <row r="46" spans="1:21" ht="12.75">
      <c r="A46" s="23">
        <f>A45+1</f>
        <v>43</v>
      </c>
      <c r="B46" s="38" t="s">
        <v>113</v>
      </c>
      <c r="C46" s="39" t="s">
        <v>106</v>
      </c>
      <c r="D46" s="37">
        <v>85.28571428571429</v>
      </c>
      <c r="E46" s="80">
        <v>99</v>
      </c>
      <c r="F46" s="80">
        <v>104</v>
      </c>
      <c r="G46" s="80"/>
      <c r="H46" s="80"/>
      <c r="I46" s="80"/>
      <c r="J46" s="80"/>
      <c r="K46" s="80"/>
      <c r="L46" s="221"/>
      <c r="M46" s="215">
        <f>SUM(E46:K46)/8</f>
        <v>25.375</v>
      </c>
      <c r="N46" s="122">
        <f>SUM(E46:K46)/7</f>
        <v>29</v>
      </c>
      <c r="O46" s="122">
        <v>9.9</v>
      </c>
      <c r="P46" s="216">
        <v>7</v>
      </c>
      <c r="Q46" s="217"/>
      <c r="R46" s="215"/>
      <c r="S46" s="125">
        <v>11</v>
      </c>
      <c r="T46" s="122">
        <v>90.42857142857143</v>
      </c>
      <c r="U46" s="212">
        <v>19.42857142857143</v>
      </c>
    </row>
    <row r="47" spans="1:21" ht="12.75">
      <c r="A47" s="23">
        <f>A46+1</f>
        <v>44</v>
      </c>
      <c r="B47" s="38" t="s">
        <v>116</v>
      </c>
      <c r="C47" s="39" t="s">
        <v>197</v>
      </c>
      <c r="D47" s="37"/>
      <c r="E47" s="80"/>
      <c r="F47" s="80"/>
      <c r="G47" s="80"/>
      <c r="H47" s="80"/>
      <c r="I47" s="80"/>
      <c r="J47" s="80"/>
      <c r="K47" s="80"/>
      <c r="L47" s="222"/>
      <c r="M47" s="215"/>
      <c r="N47" s="122">
        <f>SUM(E47:K47)/2</f>
        <v>0</v>
      </c>
      <c r="O47" s="127" t="s">
        <v>21</v>
      </c>
      <c r="P47" s="219"/>
      <c r="Q47" s="217"/>
      <c r="R47" s="214"/>
      <c r="S47" s="125" t="s">
        <v>21</v>
      </c>
      <c r="T47" s="122" t="s">
        <v>21</v>
      </c>
      <c r="U47" s="122" t="s">
        <v>21</v>
      </c>
    </row>
    <row r="48" spans="1:21" ht="12.75">
      <c r="A48" s="23">
        <f>A47+1</f>
        <v>45</v>
      </c>
      <c r="B48" s="38" t="s">
        <v>198</v>
      </c>
      <c r="C48" s="39" t="s">
        <v>32</v>
      </c>
      <c r="D48" s="37">
        <v>99</v>
      </c>
      <c r="E48" s="80">
        <v>89</v>
      </c>
      <c r="F48" s="80">
        <v>104</v>
      </c>
      <c r="G48" s="80"/>
      <c r="H48" s="80"/>
      <c r="I48" s="80"/>
      <c r="J48" s="80"/>
      <c r="K48" s="80"/>
      <c r="L48" s="220"/>
      <c r="M48" s="223"/>
      <c r="N48" s="161">
        <v>0</v>
      </c>
      <c r="O48" s="161">
        <v>15</v>
      </c>
      <c r="P48" s="219"/>
      <c r="Q48" s="224"/>
      <c r="R48" s="223"/>
      <c r="S48" s="125">
        <v>10</v>
      </c>
      <c r="T48" s="122">
        <v>94</v>
      </c>
      <c r="U48" s="212">
        <v>14</v>
      </c>
    </row>
    <row r="49" spans="1:21" ht="12.75">
      <c r="A49" s="23">
        <f>A48+1</f>
        <v>46</v>
      </c>
      <c r="B49" s="38" t="s">
        <v>269</v>
      </c>
      <c r="C49" s="39" t="s">
        <v>270</v>
      </c>
      <c r="D49" s="37"/>
      <c r="E49" s="80"/>
      <c r="F49" s="80"/>
      <c r="G49" s="80"/>
      <c r="H49" s="80"/>
      <c r="I49" s="80"/>
      <c r="J49" s="80"/>
      <c r="K49" s="80"/>
      <c r="L49" s="220"/>
      <c r="M49" s="223"/>
      <c r="N49" s="161"/>
      <c r="O49" s="161"/>
      <c r="P49" s="219"/>
      <c r="Q49" s="224"/>
      <c r="R49" s="223"/>
      <c r="S49" s="125">
        <v>22</v>
      </c>
      <c r="T49" s="122">
        <v>97</v>
      </c>
      <c r="U49" s="122" t="s">
        <v>21</v>
      </c>
    </row>
    <row r="50" spans="1:21" ht="12.75">
      <c r="A50" s="23">
        <f>A49+1</f>
        <v>47</v>
      </c>
      <c r="B50" s="24" t="s">
        <v>199</v>
      </c>
      <c r="C50" s="25" t="s">
        <v>175</v>
      </c>
      <c r="D50" s="26">
        <v>114</v>
      </c>
      <c r="E50" s="213"/>
      <c r="F50" s="213"/>
      <c r="G50" s="213"/>
      <c r="H50" s="213"/>
      <c r="I50" s="213"/>
      <c r="J50" s="213"/>
      <c r="K50" s="213"/>
      <c r="L50" s="214"/>
      <c r="M50" s="215"/>
      <c r="N50" s="122">
        <f>SUM(E50:K50)/2</f>
        <v>0</v>
      </c>
      <c r="O50" s="122">
        <v>37</v>
      </c>
      <c r="P50" s="225"/>
      <c r="Q50" s="217"/>
      <c r="R50" s="215"/>
      <c r="S50" s="125">
        <v>85</v>
      </c>
      <c r="T50" s="122" t="s">
        <v>21</v>
      </c>
      <c r="U50" s="122" t="s">
        <v>21</v>
      </c>
    </row>
    <row r="51" spans="1:21" ht="12.75">
      <c r="A51" s="23">
        <f>A50+1</f>
        <v>48</v>
      </c>
      <c r="B51" s="24" t="s">
        <v>199</v>
      </c>
      <c r="C51" s="39" t="s">
        <v>218</v>
      </c>
      <c r="D51" s="37"/>
      <c r="E51" s="80">
        <v>109</v>
      </c>
      <c r="F51" s="80"/>
      <c r="G51" s="80"/>
      <c r="H51" s="80"/>
      <c r="I51" s="80"/>
      <c r="J51" s="80"/>
      <c r="K51" s="80"/>
      <c r="L51" s="220"/>
      <c r="M51" s="226"/>
      <c r="N51" s="227"/>
      <c r="O51" s="227"/>
      <c r="P51" s="219"/>
      <c r="Q51" s="228"/>
      <c r="R51" s="226"/>
      <c r="S51" s="125">
        <v>24</v>
      </c>
      <c r="T51" s="122">
        <v>107.8</v>
      </c>
      <c r="U51" s="212">
        <v>29</v>
      </c>
    </row>
    <row r="52" spans="1:21" ht="12.75">
      <c r="A52" s="45">
        <f>A51+1</f>
        <v>49</v>
      </c>
      <c r="B52" s="93" t="s">
        <v>271</v>
      </c>
      <c r="C52" s="47" t="s">
        <v>25</v>
      </c>
      <c r="D52" s="229"/>
      <c r="E52" s="230"/>
      <c r="F52" s="230"/>
      <c r="G52" s="230"/>
      <c r="H52" s="230"/>
      <c r="I52" s="230"/>
      <c r="J52" s="230"/>
      <c r="K52" s="230"/>
      <c r="L52" s="231"/>
      <c r="M52" s="232"/>
      <c r="N52" s="178">
        <v>0</v>
      </c>
      <c r="O52" s="178"/>
      <c r="P52" s="233"/>
      <c r="Q52" s="234"/>
      <c r="R52" s="232"/>
      <c r="S52" s="235" t="s">
        <v>21</v>
      </c>
      <c r="T52" s="130" t="s">
        <v>21</v>
      </c>
      <c r="U52" s="130" t="s">
        <v>21</v>
      </c>
    </row>
    <row r="53" spans="3:17" ht="12.75">
      <c r="C53" s="180" t="s">
        <v>120</v>
      </c>
      <c r="D53" s="236"/>
      <c r="E53" s="180">
        <v>11</v>
      </c>
      <c r="F53" s="182">
        <v>9</v>
      </c>
      <c r="G53" s="182"/>
      <c r="H53" s="182"/>
      <c r="I53" s="182"/>
      <c r="J53" s="182"/>
      <c r="K53" s="182"/>
      <c r="M53" s="192">
        <f>SUM(E53:K53)/8</f>
        <v>2.5</v>
      </c>
      <c r="N53" s="192"/>
      <c r="O53" s="188"/>
      <c r="P53" s="188"/>
      <c r="Q53" s="192"/>
    </row>
    <row r="54" spans="3:17" ht="12.75">
      <c r="C54" s="27" t="s">
        <v>121</v>
      </c>
      <c r="D54" s="237"/>
      <c r="E54" s="184">
        <f>SUM(E4:E52)/E53</f>
        <v>97.36363636363636</v>
      </c>
      <c r="F54" s="184">
        <f>SUM(F4:F52)/F53</f>
        <v>105</v>
      </c>
      <c r="G54" s="184" t="e">
        <f>SUM(G4:G52)/G53</f>
        <v>#DIV/0!</v>
      </c>
      <c r="H54" s="184" t="e">
        <f>SUM(H4:H53)/H53</f>
        <v>#DIV/0!</v>
      </c>
      <c r="I54" s="184" t="e">
        <f>SUM(I4:I52)/I53</f>
        <v>#DIV/0!</v>
      </c>
      <c r="J54" s="184" t="e">
        <f>SUM(J4:J52)/J53</f>
        <v>#DIV/0!</v>
      </c>
      <c r="K54" s="184" t="e">
        <f>SUM(K4:K52)/K53</f>
        <v>#DIV/0!</v>
      </c>
      <c r="M54" s="192" t="e">
        <f>SUM(E54:K54)/8</f>
        <v>#DIV/0!</v>
      </c>
      <c r="N54" s="192"/>
      <c r="Q54" s="192"/>
    </row>
    <row r="55" spans="3:17" ht="12.75">
      <c r="C55" s="27" t="s">
        <v>122</v>
      </c>
      <c r="D55" s="184"/>
      <c r="E55" s="27">
        <v>88</v>
      </c>
      <c r="F55" s="27">
        <v>86</v>
      </c>
      <c r="G55" s="238"/>
      <c r="H55" s="239"/>
      <c r="I55" s="238"/>
      <c r="J55" s="238"/>
      <c r="K55" s="238"/>
      <c r="M55" s="192">
        <f>SUM(E55:K55)/8</f>
        <v>21.75</v>
      </c>
      <c r="N55" s="192"/>
      <c r="Q55" s="192"/>
    </row>
    <row r="56" spans="3:14" ht="12.75">
      <c r="C56" s="27"/>
      <c r="D56" s="238"/>
      <c r="E56" s="186" t="s">
        <v>123</v>
      </c>
      <c r="F56" s="186" t="s">
        <v>160</v>
      </c>
      <c r="G56" s="187" t="s">
        <v>123</v>
      </c>
      <c r="H56" s="187" t="s">
        <v>123</v>
      </c>
      <c r="I56" s="187" t="s">
        <v>123</v>
      </c>
      <c r="J56" s="186" t="s">
        <v>123</v>
      </c>
      <c r="K56" s="187" t="s">
        <v>123</v>
      </c>
      <c r="M56" s="88">
        <f>(71*7+73)/8</f>
        <v>71.25</v>
      </c>
      <c r="N56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Mitsue</dc:creator>
  <cp:keywords/>
  <dc:description/>
  <cp:lastModifiedBy/>
  <cp:lastPrinted>2008-04-02T15:27:38Z</cp:lastPrinted>
  <dcterms:created xsi:type="dcterms:W3CDTF">2005-05-03T07:50:59Z</dcterms:created>
  <dcterms:modified xsi:type="dcterms:W3CDTF">2012-05-06T18:24:36Z</dcterms:modified>
  <cp:category/>
  <cp:version/>
  <cp:contentType/>
  <cp:contentStatus/>
  <cp:revision>16</cp:revision>
</cp:coreProperties>
</file>